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3\Silnice\Podhradí\Úprava ddvodnění III_33742 Podhradí\Rozpočet + Soupis prací\"/>
    </mc:Choice>
  </mc:AlternateContent>
  <bookViews>
    <workbookView xWindow="240" yWindow="120" windowWidth="14940" windowHeight="9225"/>
  </bookViews>
  <sheets>
    <sheet name="Souhrn" sheetId="1" r:id="rId1"/>
    <sheet name="0 - SO101" sheetId="2" r:id="rId2"/>
  </sheets>
  <definedNames>
    <definedName name="_xlnm.Print_Area" localSheetId="0">Souhrn!$A$1:$G$24</definedName>
    <definedName name="_xlnm.Print_Titles" localSheetId="0">Souhrn!$17:$19</definedName>
    <definedName name="_xlnm.Print_Area" localSheetId="1">'0 - SO101'!$A$1:$M$156</definedName>
    <definedName name="_xlnm.Print_Titles" localSheetId="1">'0 - SO101'!$27:$29</definedName>
  </definedNames>
  <calcPr/>
</workbook>
</file>

<file path=xl/calcChain.xml><?xml version="1.0" encoding="utf-8"?>
<calcChain xmlns="http://schemas.openxmlformats.org/spreadsheetml/2006/main">
  <c i="2" l="1" r="R136"/>
  <c r="I136"/>
  <c r="Q136"/>
  <c r="R133"/>
  <c r="I133"/>
  <c r="Q133"/>
  <c r="R130"/>
  <c r="R139"/>
  <c r="I130"/>
  <c r="Q130"/>
  <c r="R124"/>
  <c r="I124"/>
  <c r="Q124"/>
  <c r="R121"/>
  <c r="R127"/>
  <c r="I121"/>
  <c r="Q121"/>
  <c r="Q127"/>
  <c r="R115"/>
  <c r="I115"/>
  <c r="Q115"/>
  <c r="R112"/>
  <c r="I112"/>
  <c r="Q112"/>
  <c r="R109"/>
  <c r="I109"/>
  <c r="J109"/>
  <c r="L109"/>
  <c r="R106"/>
  <c r="I106"/>
  <c r="J106"/>
  <c r="L106"/>
  <c r="R103"/>
  <c r="R118"/>
  <c r="I103"/>
  <c r="J103"/>
  <c r="R97"/>
  <c r="I97"/>
  <c r="Q97"/>
  <c r="R94"/>
  <c r="R100"/>
  <c r="I94"/>
  <c r="Q94"/>
  <c r="Q100"/>
  <c r="R88"/>
  <c r="I88"/>
  <c r="J88"/>
  <c r="L88"/>
  <c r="R85"/>
  <c r="J85"/>
  <c r="L85"/>
  <c r="I85"/>
  <c r="Q85"/>
  <c r="R82"/>
  <c r="I82"/>
  <c r="Q82"/>
  <c r="R79"/>
  <c r="I79"/>
  <c r="Q79"/>
  <c r="R76"/>
  <c r="I76"/>
  <c r="Q76"/>
  <c r="R73"/>
  <c r="I73"/>
  <c r="J73"/>
  <c r="L73"/>
  <c r="R70"/>
  <c r="I70"/>
  <c r="Q70"/>
  <c r="R67"/>
  <c r="I67"/>
  <c r="Q67"/>
  <c r="R64"/>
  <c r="I64"/>
  <c r="Q64"/>
  <c r="R61"/>
  <c r="R91"/>
  <c r="I61"/>
  <c r="Q61"/>
  <c r="R55"/>
  <c r="I55"/>
  <c r="J55"/>
  <c r="L55"/>
  <c r="R52"/>
  <c r="I52"/>
  <c r="Q52"/>
  <c r="R49"/>
  <c r="I49"/>
  <c r="Q49"/>
  <c r="R46"/>
  <c r="I46"/>
  <c r="J46"/>
  <c r="L46"/>
  <c r="R43"/>
  <c r="I43"/>
  <c r="Q43"/>
  <c r="R40"/>
  <c r="I40"/>
  <c r="J40"/>
  <c r="L40"/>
  <c r="R37"/>
  <c r="J37"/>
  <c r="L37"/>
  <c r="I37"/>
  <c r="Q37"/>
  <c r="R34"/>
  <c r="I34"/>
  <c r="Q34"/>
  <c r="R31"/>
  <c r="R58"/>
  <c r="I31"/>
  <c r="Q31"/>
  <c r="A13"/>
  <c l="1" r="Q139"/>
  <c r="J31"/>
  <c r="H59"/>
  <c r="K20"/>
  <c r="J34"/>
  <c r="L34"/>
  <c r="Q40"/>
  <c r="Q58"/>
  <c r="J43"/>
  <c r="L43"/>
  <c r="Q46"/>
  <c r="J49"/>
  <c r="L49"/>
  <c r="J52"/>
  <c r="L52"/>
  <c r="Q55"/>
  <c r="J61"/>
  <c r="L61"/>
  <c r="J64"/>
  <c r="L64"/>
  <c r="J67"/>
  <c r="L67"/>
  <c r="J70"/>
  <c r="L70"/>
  <c r="Q73"/>
  <c r="Q91"/>
  <c r="J76"/>
  <c r="L76"/>
  <c r="J79"/>
  <c r="L79"/>
  <c r="J82"/>
  <c r="L82"/>
  <c r="Q88"/>
  <c r="J94"/>
  <c r="H101"/>
  <c r="K22"/>
  <c r="J97"/>
  <c r="L97"/>
  <c r="L103"/>
  <c r="Q103"/>
  <c r="Q118"/>
  <c r="Q106"/>
  <c r="Q109"/>
  <c r="J112"/>
  <c r="L112"/>
  <c r="J115"/>
  <c r="L115"/>
  <c r="H118"/>
  <c r="J121"/>
  <c r="J124"/>
  <c r="L124"/>
  <c r="J130"/>
  <c r="J133"/>
  <c r="L133"/>
  <c r="J136"/>
  <c r="L136"/>
  <c l="1" r="L92"/>
  <c r="L21"/>
  <c r="H140"/>
  <c r="K25"/>
  <c r="H128"/>
  <c r="K24"/>
  <c r="L118"/>
  <c r="J118"/>
  <c r="J119"/>
  <c r="H119"/>
  <c r="K23"/>
  <c r="L31"/>
  <c r="L59"/>
  <c r="L20"/>
  <c r="H58"/>
  <c r="H91"/>
  <c r="H92"/>
  <c r="K21"/>
  <c r="L94"/>
  <c r="L101"/>
  <c r="L22"/>
  <c r="L119"/>
  <c r="L23"/>
  <c r="L121"/>
  <c r="L128"/>
  <c r="L24"/>
  <c r="H127"/>
  <c r="L130"/>
  <c r="L139"/>
  <c r="J139"/>
  <c r="J140"/>
  <c r="H139"/>
  <c r="L91"/>
  <c r="J91"/>
  <c r="J92"/>
  <c r="H100"/>
  <c l="1" r="Q11"/>
  <c r="S118"/>
  <c r="S23"/>
  <c r="J10"/>
  <c i="1" r="D20"/>
  <c r="F11"/>
  <c i="2" r="S91"/>
  <c r="S21"/>
  <c r="S139"/>
  <c r="S25"/>
  <c r="L58"/>
  <c r="J58"/>
  <c r="J59"/>
  <c r="L100"/>
  <c r="J100"/>
  <c r="J101"/>
  <c r="L127"/>
  <c r="J127"/>
  <c r="J128"/>
  <c r="L140"/>
  <c r="L25"/>
  <c l="1" r="J11"/>
  <c i="1" r="F20"/>
  <c r="F13"/>
  <c i="2" r="S11"/>
  <c i="1" r="S20"/>
  <c i="2" r="S127"/>
  <c r="S24"/>
  <c r="R11"/>
  <c r="S58"/>
  <c r="S20"/>
  <c r="S100"/>
  <c r="S22"/>
</calcChain>
</file>

<file path=xl/sharedStrings.xml><?xml version="1.0" encoding="utf-8"?>
<sst xmlns="http://schemas.openxmlformats.org/spreadsheetml/2006/main">
  <si>
    <t>SOUHRNNÝ LIST STAVBY</t>
  </si>
  <si>
    <t>STAVBA</t>
  </si>
  <si>
    <t>019-2023 - Úprava odvodnění silnice III/33742 Třemošnice – Podhradí</t>
  </si>
  <si>
    <t/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</si>
  <si>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</si>
  <si>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</si>
  <si>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</si>
  <si>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</si>
  <si>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</si>
  <si>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</si>
  <si>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</si>
  <si>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</si>
  <si>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</si>
  <si>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</si>
  <si>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</si>
  <si>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</si>
  <si>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</si>
  <si>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</si>
  <si>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</si>
  <si>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SO101</t>
  </si>
  <si>
    <t>Odvodnění komunikace</t>
  </si>
  <si>
    <t>SOUPIS PRACÍ</t>
  </si>
  <si>
    <t xml:space="preserve">Objekt: </t>
  </si>
  <si>
    <t xml:space="preserve">Celková cena (bez DPH): </t>
  </si>
  <si>
    <t>SO101 - Odvodnění komunikace</t>
  </si>
  <si>
    <t xml:space="preserve">Celková cena (s DPH): </t>
  </si>
  <si>
    <t>SOUHRN</t>
  </si>
  <si>
    <t>Kód</t>
  </si>
  <si>
    <t>Název</t>
  </si>
  <si>
    <t>všeobecné podmínky</t>
  </si>
  <si>
    <t>zemní práce</t>
  </si>
  <si>
    <t>vodorovné konstrukce</t>
  </si>
  <si>
    <t>komunikace</t>
  </si>
  <si>
    <t>potrubí</t>
  </si>
  <si>
    <t>ostatní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</si>
  <si>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</si>
  <si>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</si>
  <si>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</si>
  <si>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</si>
  <si>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</si>
  <si>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</si>
  <si>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</si>
  <si>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</si>
  <si>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podmínky</t>
  </si>
  <si>
    <t>014102</t>
  </si>
  <si>
    <t>POPLATKY ZA SKLÁDKU</t>
  </si>
  <si>
    <t>T</t>
  </si>
  <si>
    <t>doplňující popis</t>
  </si>
  <si>
    <t>výměra</t>
  </si>
  <si>
    <t>dle pol. č. 11328:136,002m2*0,15m*2,3t/m3 = 46.920690 =&gt; A _x000d_
dle pol. č. 11315:1,049m3*2,3t/m3 = 2.412700 =&gt; B _x000d_
dle pol. č. 11332:1,953m3*1,9t/m3 = 3.710700 =&gt; C _x000d_
A+B+C = 53.044090 =&gt; D</t>
  </si>
  <si>
    <t>014122</t>
  </si>
  <si>
    <t>POPLATKY ZA SKLÁDKU TYP S-OO (OSTATNÍ ODPAD)</t>
  </si>
  <si>
    <t>z pol. č. 11313:9,248m3*2,4t/m3 = 22.195200 =&gt; A</t>
  </si>
  <si>
    <t>02720</t>
  </si>
  <si>
    <t>POMOC PRÁCE ZŘÍZ NEBO ZAJIŠŤ REGULACI A OCHRANU DOPRAVY</t>
  </si>
  <si>
    <t>KPL</t>
  </si>
  <si>
    <t>1 = 1.000000 =&gt; A</t>
  </si>
  <si>
    <t>02730</t>
  </si>
  <si>
    <t>POMOC PRÁCE ZŘÍZ NEBO ZAJIŠŤ OCHRANU INŽENÝRSKÝCH SÍTÍ</t>
  </si>
  <si>
    <t>02910</t>
  </si>
  <si>
    <t>OSTATNÍ POŽADAVKY - ZEMĚMĚŘIČSKÁ MĚŘENÍ</t>
  </si>
  <si>
    <t>02944</t>
  </si>
  <si>
    <t>OSTAT POŽADAVKY - DOKUMENTACE SKUTEČ PROVEDENÍ V DIGIT FORMĚ</t>
  </si>
  <si>
    <t>02945</t>
  </si>
  <si>
    <t>OSTAT POŽADAVKY - GEOMETRICKÝ PLÁN</t>
  </si>
  <si>
    <t>HM</t>
  </si>
  <si>
    <t>4,5 = 4.500000 =&gt; A</t>
  </si>
  <si>
    <t>02946</t>
  </si>
  <si>
    <t>OSTAT POŽADAVKY - FOTODOKUMENTACE</t>
  </si>
  <si>
    <t>03100</t>
  </si>
  <si>
    <t>ZAŘÍZENÍ STAVENIŠTĚ - ZŘÍZENÍ, PROVOZ, DEMONTÁŽ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</si>
  <si>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</si>
  <si>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</si>
  <si>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</si>
  <si>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</si>
  <si>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</si>
  <si>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</si>
  <si>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1 - zemní práce</t>
  </si>
  <si>
    <t>11313</t>
  </si>
  <si>
    <t>ODSTRANĚNÍ KRYTU ZPEVNĚNÝCH PLOCH S ASFALTOVÝM POJIVEM</t>
  </si>
  <si>
    <t>M3</t>
  </si>
  <si>
    <t>0,34*453,34*0,06 = 9.248136 =&gt; A</t>
  </si>
  <si>
    <t>11315</t>
  </si>
  <si>
    <t>ODSTRANĚNÍ KRYTU ZPEVNĚNÝCH PLOCH Z BETONU</t>
  </si>
  <si>
    <t>betonový sjezd</t>
  </si>
  <si>
    <t>(1,803+5,188)*0,15 = 1.048650 =&gt; A</t>
  </si>
  <si>
    <t>11328</t>
  </si>
  <si>
    <t>ODSTRANĚNÍ PŘÍKOPŮ, ŽLABŮ A RIGOLŮ Z PŘÍKOPOVÝCH TVÁRNIC</t>
  </si>
  <si>
    <t>M2</t>
  </si>
  <si>
    <t>ze situace a VPŘ:453,34*0,3 = 136.002000 =&gt; A</t>
  </si>
  <si>
    <t>11332</t>
  </si>
  <si>
    <t>ODSTRANĚNÍ PODKLADŮ ZPEVNĚNÝCH PLOCH Z KAMENIVA NESTMELENÉHO</t>
  </si>
  <si>
    <t>sjezdy</t>
  </si>
  <si>
    <t>(0,862+3,357+3,42+1,434+1,98+1,967)*0,15 = 1.953000 =&gt; A</t>
  </si>
  <si>
    <t>11372</t>
  </si>
  <si>
    <t>FRÉZOVÁNÍ ZPEVNĚNÝCH PLOCH ASFALTOVÝCH</t>
  </si>
  <si>
    <t>s odvozem na místo určené investorem</t>
  </si>
  <si>
    <t>vozovka - z koordinačních situací:472,62*0,04 = 18.904800 =&gt; A _x000d_
sjezdy: - z koordinačních situací:11,803*0,04 = 0.472120 =&gt; B _x000d_
A+B = 19.376920 =&gt; C</t>
  </si>
  <si>
    <t>113766</t>
  </si>
  <si>
    <t>FRÉZOVÁNÍ DRÁŽKY PRŮŘEZU DO 800MM2 V ASFALTOVÉ VOZOVCE</t>
  </si>
  <si>
    <t>M</t>
  </si>
  <si>
    <t>459,751+5,706+3,178+5,309+5+2,23 = 481.174000 =&gt; A</t>
  </si>
  <si>
    <t>12373</t>
  </si>
  <si>
    <t>ODKOP PRO SPOD STAVBU SILNIC A ŽELEZNIC TŘ. I</t>
  </si>
  <si>
    <t>1,888+1,572+1,624+2,627+2,398 = 10.109000 =&gt; A _x000d_
A*0,20 = 2.021800 =&gt; B</t>
  </si>
  <si>
    <t>12980</t>
  </si>
  <si>
    <t>ČIŠTĚNÍ ULIČNÍCH VPUSTÍ</t>
  </si>
  <si>
    <t>KUS</t>
  </si>
  <si>
    <t>z koodninační situace:13 = 13.000000 =&gt; A</t>
  </si>
  <si>
    <t>13273</t>
  </si>
  <si>
    <t>HLOUBENÍ RÝH ŠÍŘ DO 2M PAŽ I NEPAŽ TŘ. I</t>
  </si>
  <si>
    <t>pro osazení obrub:177,423*0,2 = 35.484600 =&gt; A</t>
  </si>
  <si>
    <t>17320</t>
  </si>
  <si>
    <t>ZEMNÍ KRAJNICE A DOSYPÁVKY BEZ ZHUTNĚNÍ</t>
  </si>
  <si>
    <t>dosypání a urovnání terénu vykopanou zeminou:177,423*0,2 = 35.484600 =&gt; A</t>
  </si>
  <si>
    <t>4 - vodorovné konstrukce</t>
  </si>
  <si>
    <t>465512</t>
  </si>
  <si>
    <t>DLAŽBY Z LOMOVÉHO KAMENE NA MC</t>
  </si>
  <si>
    <t>dlážděný skluz ze žulové dlažby drobné 100x100x100 do beton. lože C20/25 XF3 tl. 100 mm</t>
  </si>
  <si>
    <t>z koordinačních situací: 10,109 = 10.109000 =&gt; A</t>
  </si>
  <si>
    <t>465923</t>
  </si>
  <si>
    <t>PŘEDLÁŽDĚNÍ DLAŽBY Z BETON DLAŽDIC</t>
  </si>
  <si>
    <t>ze situace:4,643 = 4.643000 =&gt; A</t>
  </si>
  <si>
    <t>5 - komunikace</t>
  </si>
  <si>
    <t>56330</t>
  </si>
  <si>
    <t>VOZOVKOVÉ VRSTVY ZE ŠTĚRKODRTI</t>
  </si>
  <si>
    <t>obnova sjezdu</t>
  </si>
  <si>
    <t>13,02*0,2 = 2.604000 =&gt; A</t>
  </si>
  <si>
    <t>572223</t>
  </si>
  <si>
    <t>SPOJOVACÍ POSTŘIK Z EMULZE DO 1,0KG/M2</t>
  </si>
  <si>
    <t>dle pol. č. 574A33 a č. 574C55:547,945+226,67+11,803 = 786.418000 =&gt; A</t>
  </si>
  <si>
    <t>574A33</t>
  </si>
  <si>
    <t>ASFALTOVÝ BETON PRO OBRUSNÉ VRSTVY ACO 11 TL. 40MM</t>
  </si>
  <si>
    <t>z koordinační situace, konstrukce 1:547,945 = 547.945000 =&gt; A _x000d_
z koordinační situace, sjezdy:11,803 = 11.803000 =&gt; B _x000d_
A+B = 559.748000 =&gt; C</t>
  </si>
  <si>
    <t>574C55</t>
  </si>
  <si>
    <t>ASFALTOVÝ BETON PRO LOŽNÍ VRSTVY ACL 16 TL. 60MM</t>
  </si>
  <si>
    <t>odvozeno ze situace a VPŘ:0,5*453,34 = 226.670000 =&gt; A</t>
  </si>
  <si>
    <t>581105</t>
  </si>
  <si>
    <t>CEMENTOBETONOVÝ KRYT JEDNOVRSTVÝ NEVYZTUŽENÝ TŘ IV</t>
  </si>
  <si>
    <t>obnova betonového sjezdu C20/25</t>
  </si>
  <si>
    <t>6,991*0,12 = 0.838920 =&gt; A</t>
  </si>
  <si>
    <t>8 - potrubí</t>
  </si>
  <si>
    <t>89922</t>
  </si>
  <si>
    <t>VÝŠKOVÁ ÚPRAVA MŘÍŽÍ</t>
  </si>
  <si>
    <t>z koordinační situace:13 = 13.000000 =&gt; A</t>
  </si>
  <si>
    <t>89923</t>
  </si>
  <si>
    <t>VÝŠKOVÁ ÚPRAVA KRYCÍCH HRNCŮ</t>
  </si>
  <si>
    <t>z koordinační situace: 19 = 19.000000 =&gt; A</t>
  </si>
  <si>
    <t>9 - ostatní práce</t>
  </si>
  <si>
    <t>917224</t>
  </si>
  <si>
    <t>SILNIČNÍ A CHODNÍKOVÉ OBRUBY Z BETONOVÝCH OBRUBNÍKŮ ŠÍŘ 150MM</t>
  </si>
  <si>
    <t>přejízdná obruba v. 15 cm, ze situace:85,688 = 85.688000 =&gt; A _x000d_
obruba v. 25 cm, ze situace:364,067 = 364.067000 =&gt; B _x000d_
A+B = 449.755000 =&gt; C</t>
  </si>
  <si>
    <t>919112</t>
  </si>
  <si>
    <t>ŘEZÁNÍ ASFALTOVÉHO KRYTU VOZOVEK TL DO 100MM</t>
  </si>
  <si>
    <t>pro vybourání ložní AC vrstvy</t>
  </si>
  <si>
    <t>0,34+453,34+0,34 = 454.020000 =&gt; A</t>
  </si>
  <si>
    <t>931316</t>
  </si>
  <si>
    <t>TĚSNĚNÍ DILATAČ SPAR ASF ZÁLIVKOU PRŮŘ DO 800MM2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</si>
</sst>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center"/>
    </xf>
    <xf numFmtId="0" fontId="0" fillId="2" borderId="1" xfId="0" applyFill="1" applyBorder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f>SUM(F20)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SO101'!J10</f>
        <v>0</v>
      </c>
      <c r="E20" s="26"/>
      <c r="F20" s="25">
        <f>('0 - SO101'!J11)</f>
        <v>0</v>
      </c>
      <c r="G20" s="12"/>
      <c r="H20" s="2"/>
      <c r="I20" s="2"/>
      <c r="S20" s="27">
        <f>ROUND('0 - SO101'!S11,4)</f>
        <v>0</v>
      </c>
    </row>
    <row r="21">
      <c r="A21" s="13"/>
      <c r="B21" s="4"/>
      <c r="C21" s="4"/>
      <c r="D21" s="4"/>
      <c r="E21" s="4"/>
      <c r="F21" s="4"/>
      <c r="G21" s="14"/>
      <c r="H21" s="2"/>
      <c r="I21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101'!A11" display="'SO101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22</v>
      </c>
      <c r="B10" s="1"/>
      <c r="C10" s="16"/>
      <c r="D10" s="1"/>
      <c r="E10" s="1"/>
      <c r="F10" s="1"/>
      <c r="G10" s="17"/>
      <c r="H10" s="1"/>
      <c r="I10" s="31" t="s">
        <v>23</v>
      </c>
      <c r="J10" s="32">
        <f>H59+H92+H101+H119+H128+H140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24</v>
      </c>
      <c r="B11" s="1"/>
      <c r="C11" s="1"/>
      <c r="D11" s="1"/>
      <c r="E11" s="1"/>
      <c r="F11" s="1"/>
      <c r="G11" s="31"/>
      <c r="H11" s="1"/>
      <c r="I11" s="31" t="s">
        <v>25</v>
      </c>
      <c r="J11" s="32">
        <f>L59+L92+L101+L119+L128+L140</f>
        <v>0</v>
      </c>
      <c r="K11" s="1"/>
      <c r="L11" s="1"/>
      <c r="M11" s="12"/>
      <c r="N11" s="2"/>
      <c r="O11" s="2"/>
      <c r="P11" s="2"/>
      <c r="Q11" s="33">
        <f>IF(SUM(K20:K25)&gt;0,ROUND(SUM(S20:S25)/SUM(K20:K25)-1,8),0)</f>
        <v>0</v>
      </c>
      <c r="R11" s="27">
        <f>AVERAGE(J58,J91,J100,J118,J127,J139)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26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27</v>
      </c>
      <c r="C19" s="34"/>
      <c r="D19" s="34"/>
      <c r="E19" s="34" t="s">
        <v>28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29</v>
      </c>
      <c r="F20" s="1"/>
      <c r="G20" s="1"/>
      <c r="H20" s="1"/>
      <c r="I20" s="1"/>
      <c r="J20" s="1"/>
      <c r="K20" s="38">
        <f>H59</f>
        <v>0</v>
      </c>
      <c r="L20" s="38">
        <f>L59</f>
        <v>0</v>
      </c>
      <c r="M20" s="12"/>
      <c r="N20" s="2"/>
      <c r="O20" s="2"/>
      <c r="P20" s="2"/>
      <c r="Q20" s="2"/>
      <c r="S20" s="27">
        <f>S58</f>
        <v>0</v>
      </c>
    </row>
    <row r="21">
      <c r="A21" s="9"/>
      <c r="B21" s="36">
        <v>1</v>
      </c>
      <c r="C21" s="1"/>
      <c r="D21" s="1"/>
      <c r="E21" s="37" t="s">
        <v>30</v>
      </c>
      <c r="F21" s="1"/>
      <c r="G21" s="1"/>
      <c r="H21" s="1"/>
      <c r="I21" s="1"/>
      <c r="J21" s="1"/>
      <c r="K21" s="38">
        <f>H92</f>
        <v>0</v>
      </c>
      <c r="L21" s="38">
        <f>L92</f>
        <v>0</v>
      </c>
      <c r="M21" s="12"/>
      <c r="N21" s="2"/>
      <c r="O21" s="2"/>
      <c r="P21" s="2"/>
      <c r="Q21" s="2"/>
      <c r="S21" s="27">
        <f>S91</f>
        <v>0</v>
      </c>
    </row>
    <row r="22">
      <c r="A22" s="9"/>
      <c r="B22" s="36">
        <v>4</v>
      </c>
      <c r="C22" s="1"/>
      <c r="D22" s="1"/>
      <c r="E22" s="37" t="s">
        <v>31</v>
      </c>
      <c r="F22" s="1"/>
      <c r="G22" s="1"/>
      <c r="H22" s="1"/>
      <c r="I22" s="1"/>
      <c r="J22" s="1"/>
      <c r="K22" s="38">
        <f>H101</f>
        <v>0</v>
      </c>
      <c r="L22" s="38">
        <f>L101</f>
        <v>0</v>
      </c>
      <c r="M22" s="12"/>
      <c r="N22" s="2"/>
      <c r="O22" s="2"/>
      <c r="P22" s="2"/>
      <c r="Q22" s="2"/>
      <c r="S22" s="27">
        <f>S100</f>
        <v>0</v>
      </c>
    </row>
    <row r="23">
      <c r="A23" s="9"/>
      <c r="B23" s="36">
        <v>5</v>
      </c>
      <c r="C23" s="1"/>
      <c r="D23" s="1"/>
      <c r="E23" s="37" t="s">
        <v>32</v>
      </c>
      <c r="F23" s="1"/>
      <c r="G23" s="1"/>
      <c r="H23" s="1"/>
      <c r="I23" s="1"/>
      <c r="J23" s="1"/>
      <c r="K23" s="38">
        <f>H119</f>
        <v>0</v>
      </c>
      <c r="L23" s="38">
        <f>L119</f>
        <v>0</v>
      </c>
      <c r="M23" s="12"/>
      <c r="N23" s="2"/>
      <c r="O23" s="2"/>
      <c r="P23" s="2"/>
      <c r="Q23" s="2"/>
      <c r="S23" s="27">
        <f>S118</f>
        <v>0</v>
      </c>
    </row>
    <row r="24">
      <c r="A24" s="9"/>
      <c r="B24" s="36">
        <v>8</v>
      </c>
      <c r="C24" s="1"/>
      <c r="D24" s="1"/>
      <c r="E24" s="37" t="s">
        <v>33</v>
      </c>
      <c r="F24" s="1"/>
      <c r="G24" s="1"/>
      <c r="H24" s="1"/>
      <c r="I24" s="1"/>
      <c r="J24" s="1"/>
      <c r="K24" s="38">
        <f>H128</f>
        <v>0</v>
      </c>
      <c r="L24" s="38">
        <f>L128</f>
        <v>0</v>
      </c>
      <c r="M24" s="12"/>
      <c r="N24" s="2"/>
      <c r="O24" s="2"/>
      <c r="P24" s="2"/>
      <c r="Q24" s="2"/>
      <c r="S24" s="27">
        <f>S127</f>
        <v>0</v>
      </c>
    </row>
    <row r="25">
      <c r="A25" s="9"/>
      <c r="B25" s="36">
        <v>9</v>
      </c>
      <c r="C25" s="1"/>
      <c r="D25" s="1"/>
      <c r="E25" s="37" t="s">
        <v>34</v>
      </c>
      <c r="F25" s="1"/>
      <c r="G25" s="1"/>
      <c r="H25" s="1"/>
      <c r="I25" s="1"/>
      <c r="J25" s="1"/>
      <c r="K25" s="38">
        <f>H140</f>
        <v>0</v>
      </c>
      <c r="L25" s="38">
        <f>L140</f>
        <v>0</v>
      </c>
      <c r="M25" s="39"/>
      <c r="N25" s="2"/>
      <c r="O25" s="2"/>
      <c r="P25" s="2"/>
      <c r="Q25" s="2"/>
      <c r="S25" s="27">
        <f>S139</f>
        <v>0</v>
      </c>
    </row>
    <row r="26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0"/>
      <c r="N26" s="2"/>
      <c r="O26" s="2"/>
      <c r="P26" s="2"/>
      <c r="Q26" s="2"/>
    </row>
    <row r="27" ht="14" customHeight="1">
      <c r="A27" s="4"/>
      <c r="B27" s="28" t="s">
        <v>35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41"/>
      <c r="N28" s="2"/>
      <c r="O28" s="2"/>
      <c r="P28" s="2"/>
      <c r="Q28" s="2"/>
    </row>
    <row r="29" ht="18" customHeight="1">
      <c r="A29" s="9"/>
      <c r="B29" s="34" t="s">
        <v>36</v>
      </c>
      <c r="C29" s="34" t="s">
        <v>27</v>
      </c>
      <c r="D29" s="34" t="s">
        <v>37</v>
      </c>
      <c r="E29" s="34" t="s">
        <v>28</v>
      </c>
      <c r="F29" s="34" t="s">
        <v>38</v>
      </c>
      <c r="G29" s="35" t="s">
        <v>39</v>
      </c>
      <c r="H29" s="22" t="s">
        <v>40</v>
      </c>
      <c r="I29" s="22" t="s">
        <v>41</v>
      </c>
      <c r="J29" s="22" t="s">
        <v>17</v>
      </c>
      <c r="K29" s="35" t="s">
        <v>42</v>
      </c>
      <c r="L29" s="22" t="s">
        <v>18</v>
      </c>
      <c r="M29" s="39"/>
      <c r="N29" s="2"/>
      <c r="O29" s="2"/>
      <c r="P29" s="2"/>
      <c r="Q29" s="2"/>
    </row>
    <row r="30" ht="40" customHeight="1">
      <c r="A30" s="9"/>
      <c r="B30" s="42" t="s">
        <v>43</v>
      </c>
      <c r="C30" s="1"/>
      <c r="D30" s="1"/>
      <c r="E30" s="1"/>
      <c r="F30" s="1"/>
      <c r="G30" s="1"/>
      <c r="H30" s="43"/>
      <c r="I30" s="1"/>
      <c r="J30" s="43"/>
      <c r="K30" s="1"/>
      <c r="L30" s="1"/>
      <c r="M30" s="12"/>
      <c r="N30" s="2"/>
      <c r="O30" s="2"/>
      <c r="P30" s="2"/>
      <c r="Q30" s="2"/>
    </row>
    <row r="31">
      <c r="A31" s="9"/>
      <c r="B31" s="44">
        <v>1</v>
      </c>
      <c r="C31" s="45" t="s">
        <v>44</v>
      </c>
      <c r="D31" s="45"/>
      <c r="E31" s="45" t="s">
        <v>45</v>
      </c>
      <c r="F31" s="45" t="s">
        <v>3</v>
      </c>
      <c r="G31" s="46" t="s">
        <v>46</v>
      </c>
      <c r="H31" s="47">
        <v>53.045000000000002</v>
      </c>
      <c r="I31" s="25">
        <f>ROUND(0,2)</f>
        <v>0</v>
      </c>
      <c r="J31" s="48">
        <f>ROUND(I31*H31,2)</f>
        <v>0</v>
      </c>
      <c r="K31" s="49">
        <v>0.20999999999999999</v>
      </c>
      <c r="L31" s="50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51" t="s">
        <v>47</v>
      </c>
      <c r="C32" s="1"/>
      <c r="D32" s="1"/>
      <c r="E32" s="52" t="s">
        <v>3</v>
      </c>
      <c r="F32" s="1"/>
      <c r="G32" s="1"/>
      <c r="H32" s="43"/>
      <c r="I32" s="1"/>
      <c r="J32" s="43"/>
      <c r="K32" s="1"/>
      <c r="L32" s="1"/>
      <c r="M32" s="12"/>
      <c r="N32" s="2"/>
      <c r="O32" s="2"/>
      <c r="P32" s="2"/>
      <c r="Q32" s="2"/>
    </row>
    <row r="33" thickBot="1">
      <c r="A33" s="9"/>
      <c r="B33" s="53" t="s">
        <v>48</v>
      </c>
      <c r="C33" s="54"/>
      <c r="D33" s="54"/>
      <c r="E33" s="55" t="s">
        <v>49</v>
      </c>
      <c r="F33" s="54"/>
      <c r="G33" s="54"/>
      <c r="H33" s="56"/>
      <c r="I33" s="54"/>
      <c r="J33" s="56"/>
      <c r="K33" s="54"/>
      <c r="L33" s="54"/>
      <c r="M33" s="12"/>
      <c r="N33" s="2"/>
      <c r="O33" s="2"/>
      <c r="P33" s="2"/>
      <c r="Q33" s="2"/>
    </row>
    <row r="34" thickTop="1">
      <c r="A34" s="9"/>
      <c r="B34" s="44">
        <v>2</v>
      </c>
      <c r="C34" s="45" t="s">
        <v>50</v>
      </c>
      <c r="D34" s="45"/>
      <c r="E34" s="45" t="s">
        <v>51</v>
      </c>
      <c r="F34" s="45" t="s">
        <v>3</v>
      </c>
      <c r="G34" s="46" t="s">
        <v>46</v>
      </c>
      <c r="H34" s="57">
        <v>22.195</v>
      </c>
      <c r="I34" s="58">
        <f>ROUND(0,2)</f>
        <v>0</v>
      </c>
      <c r="J34" s="59">
        <f>ROUND(I34*H34,2)</f>
        <v>0</v>
      </c>
      <c r="K34" s="60">
        <v>0.20999999999999999</v>
      </c>
      <c r="L34" s="61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51" t="s">
        <v>47</v>
      </c>
      <c r="C35" s="1"/>
      <c r="D35" s="1"/>
      <c r="E35" s="52" t="s">
        <v>3</v>
      </c>
      <c r="F35" s="1"/>
      <c r="G35" s="1"/>
      <c r="H35" s="43"/>
      <c r="I35" s="1"/>
      <c r="J35" s="43"/>
      <c r="K35" s="1"/>
      <c r="L35" s="1"/>
      <c r="M35" s="12"/>
      <c r="N35" s="2"/>
      <c r="O35" s="2"/>
      <c r="P35" s="2"/>
      <c r="Q35" s="2"/>
    </row>
    <row r="36" thickBot="1">
      <c r="A36" s="9"/>
      <c r="B36" s="53" t="s">
        <v>48</v>
      </c>
      <c r="C36" s="54"/>
      <c r="D36" s="54"/>
      <c r="E36" s="55" t="s">
        <v>52</v>
      </c>
      <c r="F36" s="54"/>
      <c r="G36" s="54"/>
      <c r="H36" s="56"/>
      <c r="I36" s="54"/>
      <c r="J36" s="56"/>
      <c r="K36" s="54"/>
      <c r="L36" s="54"/>
      <c r="M36" s="12"/>
      <c r="N36" s="2"/>
      <c r="O36" s="2"/>
      <c r="P36" s="2"/>
      <c r="Q36" s="2"/>
    </row>
    <row r="37" thickTop="1">
      <c r="A37" s="9"/>
      <c r="B37" s="44">
        <v>3</v>
      </c>
      <c r="C37" s="45" t="s">
        <v>53</v>
      </c>
      <c r="D37" s="45"/>
      <c r="E37" s="45" t="s">
        <v>54</v>
      </c>
      <c r="F37" s="45" t="s">
        <v>3</v>
      </c>
      <c r="G37" s="46" t="s">
        <v>55</v>
      </c>
      <c r="H37" s="57">
        <v>1</v>
      </c>
      <c r="I37" s="58">
        <f>ROUND(0,2)</f>
        <v>0</v>
      </c>
      <c r="J37" s="59">
        <f>ROUND(I37*H37,2)</f>
        <v>0</v>
      </c>
      <c r="K37" s="60">
        <v>0.20999999999999999</v>
      </c>
      <c r="L37" s="61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51" t="s">
        <v>47</v>
      </c>
      <c r="C38" s="1"/>
      <c r="D38" s="1"/>
      <c r="E38" s="52" t="s">
        <v>3</v>
      </c>
      <c r="F38" s="1"/>
      <c r="G38" s="1"/>
      <c r="H38" s="43"/>
      <c r="I38" s="1"/>
      <c r="J38" s="43"/>
      <c r="K38" s="1"/>
      <c r="L38" s="1"/>
      <c r="M38" s="12"/>
      <c r="N38" s="2"/>
      <c r="O38" s="2"/>
      <c r="P38" s="2"/>
      <c r="Q38" s="2"/>
    </row>
    <row r="39" thickBot="1">
      <c r="A39" s="9"/>
      <c r="B39" s="53" t="s">
        <v>48</v>
      </c>
      <c r="C39" s="54"/>
      <c r="D39" s="54"/>
      <c r="E39" s="55" t="s">
        <v>56</v>
      </c>
      <c r="F39" s="54"/>
      <c r="G39" s="54"/>
      <c r="H39" s="56"/>
      <c r="I39" s="54"/>
      <c r="J39" s="56"/>
      <c r="K39" s="54"/>
      <c r="L39" s="54"/>
      <c r="M39" s="12"/>
      <c r="N39" s="2"/>
      <c r="O39" s="2"/>
      <c r="P39" s="2"/>
      <c r="Q39" s="2"/>
    </row>
    <row r="40" thickTop="1">
      <c r="A40" s="9"/>
      <c r="B40" s="44">
        <v>4</v>
      </c>
      <c r="C40" s="45" t="s">
        <v>57</v>
      </c>
      <c r="D40" s="45"/>
      <c r="E40" s="45" t="s">
        <v>58</v>
      </c>
      <c r="F40" s="45" t="s">
        <v>3</v>
      </c>
      <c r="G40" s="46" t="s">
        <v>55</v>
      </c>
      <c r="H40" s="57">
        <v>1</v>
      </c>
      <c r="I40" s="58">
        <f>ROUND(0,2)</f>
        <v>0</v>
      </c>
      <c r="J40" s="59">
        <f>ROUND(I40*H40,2)</f>
        <v>0</v>
      </c>
      <c r="K40" s="60">
        <v>0.20999999999999999</v>
      </c>
      <c r="L40" s="61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51" t="s">
        <v>47</v>
      </c>
      <c r="C41" s="1"/>
      <c r="D41" s="1"/>
      <c r="E41" s="52" t="s">
        <v>3</v>
      </c>
      <c r="F41" s="1"/>
      <c r="G41" s="1"/>
      <c r="H41" s="43"/>
      <c r="I41" s="1"/>
      <c r="J41" s="43"/>
      <c r="K41" s="1"/>
      <c r="L41" s="1"/>
      <c r="M41" s="12"/>
      <c r="N41" s="2"/>
      <c r="O41" s="2"/>
      <c r="P41" s="2"/>
      <c r="Q41" s="2"/>
    </row>
    <row r="42" thickBot="1">
      <c r="A42" s="9"/>
      <c r="B42" s="53" t="s">
        <v>48</v>
      </c>
      <c r="C42" s="54"/>
      <c r="D42" s="54"/>
      <c r="E42" s="55" t="s">
        <v>56</v>
      </c>
      <c r="F42" s="54"/>
      <c r="G42" s="54"/>
      <c r="H42" s="56"/>
      <c r="I42" s="54"/>
      <c r="J42" s="56"/>
      <c r="K42" s="54"/>
      <c r="L42" s="54"/>
      <c r="M42" s="12"/>
      <c r="N42" s="2"/>
      <c r="O42" s="2"/>
      <c r="P42" s="2"/>
      <c r="Q42" s="2"/>
    </row>
    <row r="43" thickTop="1">
      <c r="A43" s="9"/>
      <c r="B43" s="44">
        <v>5</v>
      </c>
      <c r="C43" s="45" t="s">
        <v>59</v>
      </c>
      <c r="D43" s="45"/>
      <c r="E43" s="45" t="s">
        <v>60</v>
      </c>
      <c r="F43" s="45" t="s">
        <v>3</v>
      </c>
      <c r="G43" s="46" t="s">
        <v>55</v>
      </c>
      <c r="H43" s="57">
        <v>1</v>
      </c>
      <c r="I43" s="58">
        <f>ROUND(0,2)</f>
        <v>0</v>
      </c>
      <c r="J43" s="59">
        <f>ROUND(I43*H43,2)</f>
        <v>0</v>
      </c>
      <c r="K43" s="60">
        <v>0.20999999999999999</v>
      </c>
      <c r="L43" s="61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51" t="s">
        <v>47</v>
      </c>
      <c r="C44" s="1"/>
      <c r="D44" s="1"/>
      <c r="E44" s="52" t="s">
        <v>3</v>
      </c>
      <c r="F44" s="1"/>
      <c r="G44" s="1"/>
      <c r="H44" s="43"/>
      <c r="I44" s="1"/>
      <c r="J44" s="43"/>
      <c r="K44" s="1"/>
      <c r="L44" s="1"/>
      <c r="M44" s="12"/>
      <c r="N44" s="2"/>
      <c r="O44" s="2"/>
      <c r="P44" s="2"/>
      <c r="Q44" s="2"/>
    </row>
    <row r="45" thickBot="1">
      <c r="A45" s="9"/>
      <c r="B45" s="53" t="s">
        <v>48</v>
      </c>
      <c r="C45" s="54"/>
      <c r="D45" s="54"/>
      <c r="E45" s="55" t="s">
        <v>56</v>
      </c>
      <c r="F45" s="54"/>
      <c r="G45" s="54"/>
      <c r="H45" s="56"/>
      <c r="I45" s="54"/>
      <c r="J45" s="56"/>
      <c r="K45" s="54"/>
      <c r="L45" s="54"/>
      <c r="M45" s="12"/>
      <c r="N45" s="2"/>
      <c r="O45" s="2"/>
      <c r="P45" s="2"/>
      <c r="Q45" s="2"/>
    </row>
    <row r="46" thickTop="1">
      <c r="A46" s="9"/>
      <c r="B46" s="44">
        <v>6</v>
      </c>
      <c r="C46" s="45" t="s">
        <v>61</v>
      </c>
      <c r="D46" s="45"/>
      <c r="E46" s="45" t="s">
        <v>62</v>
      </c>
      <c r="F46" s="45" t="s">
        <v>3</v>
      </c>
      <c r="G46" s="46" t="s">
        <v>55</v>
      </c>
      <c r="H46" s="57">
        <v>1</v>
      </c>
      <c r="I46" s="58">
        <f>ROUND(0,2)</f>
        <v>0</v>
      </c>
      <c r="J46" s="59">
        <f>ROUND(I46*H46,2)</f>
        <v>0</v>
      </c>
      <c r="K46" s="60">
        <v>0.20999999999999999</v>
      </c>
      <c r="L46" s="61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51" t="s">
        <v>47</v>
      </c>
      <c r="C47" s="1"/>
      <c r="D47" s="1"/>
      <c r="E47" s="52" t="s">
        <v>3</v>
      </c>
      <c r="F47" s="1"/>
      <c r="G47" s="1"/>
      <c r="H47" s="43"/>
      <c r="I47" s="1"/>
      <c r="J47" s="43"/>
      <c r="K47" s="1"/>
      <c r="L47" s="1"/>
      <c r="M47" s="12"/>
      <c r="N47" s="2"/>
      <c r="O47" s="2"/>
      <c r="P47" s="2"/>
      <c r="Q47" s="2"/>
    </row>
    <row r="48" thickBot="1">
      <c r="A48" s="9"/>
      <c r="B48" s="53" t="s">
        <v>48</v>
      </c>
      <c r="C48" s="54"/>
      <c r="D48" s="54"/>
      <c r="E48" s="55" t="s">
        <v>56</v>
      </c>
      <c r="F48" s="54"/>
      <c r="G48" s="54"/>
      <c r="H48" s="56"/>
      <c r="I48" s="54"/>
      <c r="J48" s="56"/>
      <c r="K48" s="54"/>
      <c r="L48" s="54"/>
      <c r="M48" s="12"/>
      <c r="N48" s="2"/>
      <c r="O48" s="2"/>
      <c r="P48" s="2"/>
      <c r="Q48" s="2"/>
    </row>
    <row r="49" thickTop="1">
      <c r="A49" s="9"/>
      <c r="B49" s="44">
        <v>7</v>
      </c>
      <c r="C49" s="45" t="s">
        <v>63</v>
      </c>
      <c r="D49" s="45"/>
      <c r="E49" s="45" t="s">
        <v>64</v>
      </c>
      <c r="F49" s="45" t="s">
        <v>3</v>
      </c>
      <c r="G49" s="46" t="s">
        <v>65</v>
      </c>
      <c r="H49" s="57">
        <v>4.5</v>
      </c>
      <c r="I49" s="58">
        <f>ROUND(0,2)</f>
        <v>0</v>
      </c>
      <c r="J49" s="59">
        <f>ROUND(I49*H49,2)</f>
        <v>0</v>
      </c>
      <c r="K49" s="60">
        <v>0.20999999999999999</v>
      </c>
      <c r="L49" s="61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51" t="s">
        <v>47</v>
      </c>
      <c r="C50" s="1"/>
      <c r="D50" s="1"/>
      <c r="E50" s="52" t="s">
        <v>3</v>
      </c>
      <c r="F50" s="1"/>
      <c r="G50" s="1"/>
      <c r="H50" s="43"/>
      <c r="I50" s="1"/>
      <c r="J50" s="43"/>
      <c r="K50" s="1"/>
      <c r="L50" s="1"/>
      <c r="M50" s="12"/>
      <c r="N50" s="2"/>
      <c r="O50" s="2"/>
      <c r="P50" s="2"/>
      <c r="Q50" s="2"/>
    </row>
    <row r="51" thickBot="1">
      <c r="A51" s="9"/>
      <c r="B51" s="53" t="s">
        <v>48</v>
      </c>
      <c r="C51" s="54"/>
      <c r="D51" s="54"/>
      <c r="E51" s="55" t="s">
        <v>66</v>
      </c>
      <c r="F51" s="54"/>
      <c r="G51" s="54"/>
      <c r="H51" s="56"/>
      <c r="I51" s="54"/>
      <c r="J51" s="56"/>
      <c r="K51" s="54"/>
      <c r="L51" s="54"/>
      <c r="M51" s="12"/>
      <c r="N51" s="2"/>
      <c r="O51" s="2"/>
      <c r="P51" s="2"/>
      <c r="Q51" s="2"/>
    </row>
    <row r="52" thickTop="1">
      <c r="A52" s="9"/>
      <c r="B52" s="44">
        <v>8</v>
      </c>
      <c r="C52" s="45" t="s">
        <v>67</v>
      </c>
      <c r="D52" s="45"/>
      <c r="E52" s="45" t="s">
        <v>68</v>
      </c>
      <c r="F52" s="45" t="s">
        <v>3</v>
      </c>
      <c r="G52" s="46" t="s">
        <v>55</v>
      </c>
      <c r="H52" s="57">
        <v>1</v>
      </c>
      <c r="I52" s="58">
        <f>ROUND(0,2)</f>
        <v>0</v>
      </c>
      <c r="J52" s="59">
        <f>ROUND(I52*H52,2)</f>
        <v>0</v>
      </c>
      <c r="K52" s="60">
        <v>0.20999999999999999</v>
      </c>
      <c r="L52" s="61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51" t="s">
        <v>47</v>
      </c>
      <c r="C53" s="1"/>
      <c r="D53" s="1"/>
      <c r="E53" s="52" t="s">
        <v>3</v>
      </c>
      <c r="F53" s="1"/>
      <c r="G53" s="1"/>
      <c r="H53" s="43"/>
      <c r="I53" s="1"/>
      <c r="J53" s="43"/>
      <c r="K53" s="1"/>
      <c r="L53" s="1"/>
      <c r="M53" s="12"/>
      <c r="N53" s="2"/>
      <c r="O53" s="2"/>
      <c r="P53" s="2"/>
      <c r="Q53" s="2"/>
    </row>
    <row r="54" thickBot="1">
      <c r="A54" s="9"/>
      <c r="B54" s="53" t="s">
        <v>48</v>
      </c>
      <c r="C54" s="54"/>
      <c r="D54" s="54"/>
      <c r="E54" s="55" t="s">
        <v>56</v>
      </c>
      <c r="F54" s="54"/>
      <c r="G54" s="54"/>
      <c r="H54" s="56"/>
      <c r="I54" s="54"/>
      <c r="J54" s="56"/>
      <c r="K54" s="54"/>
      <c r="L54" s="54"/>
      <c r="M54" s="12"/>
      <c r="N54" s="2"/>
      <c r="O54" s="2"/>
      <c r="P54" s="2"/>
      <c r="Q54" s="2"/>
    </row>
    <row r="55" thickTop="1">
      <c r="A55" s="9"/>
      <c r="B55" s="44">
        <v>9</v>
      </c>
      <c r="C55" s="45" t="s">
        <v>69</v>
      </c>
      <c r="D55" s="45"/>
      <c r="E55" s="45" t="s">
        <v>70</v>
      </c>
      <c r="F55" s="45" t="s">
        <v>3</v>
      </c>
      <c r="G55" s="46" t="s">
        <v>55</v>
      </c>
      <c r="H55" s="57">
        <v>1</v>
      </c>
      <c r="I55" s="58">
        <f>ROUND(0,2)</f>
        <v>0</v>
      </c>
      <c r="J55" s="59">
        <f>ROUND(I55*H55,2)</f>
        <v>0</v>
      </c>
      <c r="K55" s="60">
        <v>0.20999999999999999</v>
      </c>
      <c r="L55" s="61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51" t="s">
        <v>47</v>
      </c>
      <c r="C56" s="1"/>
      <c r="D56" s="1"/>
      <c r="E56" s="52" t="s">
        <v>3</v>
      </c>
      <c r="F56" s="1"/>
      <c r="G56" s="1"/>
      <c r="H56" s="43"/>
      <c r="I56" s="1"/>
      <c r="J56" s="43"/>
      <c r="K56" s="1"/>
      <c r="L56" s="1"/>
      <c r="M56" s="12"/>
      <c r="N56" s="2"/>
      <c r="O56" s="2"/>
      <c r="P56" s="2"/>
      <c r="Q56" s="2"/>
    </row>
    <row r="57" thickBot="1">
      <c r="A57" s="9"/>
      <c r="B57" s="53" t="s">
        <v>48</v>
      </c>
      <c r="C57" s="54"/>
      <c r="D57" s="54"/>
      <c r="E57" s="55" t="s">
        <v>56</v>
      </c>
      <c r="F57" s="54"/>
      <c r="G57" s="54"/>
      <c r="H57" s="56"/>
      <c r="I57" s="54"/>
      <c r="J57" s="56"/>
      <c r="K57" s="54"/>
      <c r="L57" s="54"/>
      <c r="M57" s="12"/>
      <c r="N57" s="2"/>
      <c r="O57" s="2"/>
      <c r="P57" s="2"/>
      <c r="Q57" s="2"/>
    </row>
    <row r="58" thickTop="1" thickBot="1" ht="25" customHeight="1">
      <c r="A58" s="9"/>
      <c r="B58" s="1"/>
      <c r="C58" s="62">
        <v>0</v>
      </c>
      <c r="D58" s="1"/>
      <c r="E58" s="63" t="s">
        <v>29</v>
      </c>
      <c r="F58" s="1"/>
      <c r="G58" s="64" t="s">
        <v>71</v>
      </c>
      <c r="H58" s="65">
        <f>J31+J34+J37+J40+J43+J46+J49+J52+J55</f>
        <v>0</v>
      </c>
      <c r="I58" s="64" t="s">
        <v>72</v>
      </c>
      <c r="J58" s="66">
        <f>(L58-H58)</f>
        <v>0</v>
      </c>
      <c r="K58" s="64" t="s">
        <v>73</v>
      </c>
      <c r="L58" s="67">
        <f>L31+L34+L37+L40+L43+L46+L49+L52+L55</f>
        <v>0</v>
      </c>
      <c r="M58" s="12"/>
      <c r="N58" s="2"/>
      <c r="O58" s="2"/>
      <c r="P58" s="2"/>
      <c r="Q58" s="33">
        <f>0+Q31+Q34+Q37+Q40+Q43+Q46+Q49+Q52+Q55</f>
        <v>0</v>
      </c>
      <c r="R58" s="27">
        <f>0+R31+R34+R37+R40+R43+R46+R49+R52+R55</f>
        <v>0</v>
      </c>
      <c r="S58" s="68">
        <f>Q58*(1+J58)+R58</f>
        <v>0</v>
      </c>
    </row>
    <row r="59" thickTop="1" thickBot="1" ht="25" customHeight="1">
      <c r="A59" s="9"/>
      <c r="B59" s="69"/>
      <c r="C59" s="69"/>
      <c r="D59" s="69"/>
      <c r="E59" s="70"/>
      <c r="F59" s="69"/>
      <c r="G59" s="71" t="s">
        <v>74</v>
      </c>
      <c r="H59" s="72">
        <f>J31+J34+J37+J40+J43+J46+J49+J52+J55</f>
        <v>0</v>
      </c>
      <c r="I59" s="71" t="s">
        <v>75</v>
      </c>
      <c r="J59" s="73">
        <f>0+J58</f>
        <v>0</v>
      </c>
      <c r="K59" s="71" t="s">
        <v>76</v>
      </c>
      <c r="L59" s="74">
        <f>L31+L34+L37+L40+L43+L46+L49+L52+L55</f>
        <v>0</v>
      </c>
      <c r="M59" s="12"/>
      <c r="N59" s="2"/>
      <c r="O59" s="2"/>
      <c r="P59" s="2"/>
      <c r="Q59" s="2"/>
    </row>
    <row r="60" ht="40" customHeight="1">
      <c r="A60" s="9"/>
      <c r="B60" s="75" t="s">
        <v>77</v>
      </c>
      <c r="C60" s="1"/>
      <c r="D60" s="1"/>
      <c r="E60" s="1"/>
      <c r="F60" s="1"/>
      <c r="G60" s="1"/>
      <c r="H60" s="43"/>
      <c r="I60" s="1"/>
      <c r="J60" s="43"/>
      <c r="K60" s="1"/>
      <c r="L60" s="1"/>
      <c r="M60" s="12"/>
      <c r="N60" s="2"/>
      <c r="O60" s="2"/>
      <c r="P60" s="2"/>
      <c r="Q60" s="2"/>
    </row>
    <row r="61">
      <c r="A61" s="9"/>
      <c r="B61" s="44">
        <v>10</v>
      </c>
      <c r="C61" s="45" t="s">
        <v>78</v>
      </c>
      <c r="D61" s="45"/>
      <c r="E61" s="45" t="s">
        <v>79</v>
      </c>
      <c r="F61" s="45" t="s">
        <v>3</v>
      </c>
      <c r="G61" s="46" t="s">
        <v>80</v>
      </c>
      <c r="H61" s="47">
        <v>9.2479999999999993</v>
      </c>
      <c r="I61" s="25">
        <f>ROUND(0,2)</f>
        <v>0</v>
      </c>
      <c r="J61" s="48">
        <f>ROUND(I61*H61,2)</f>
        <v>0</v>
      </c>
      <c r="K61" s="49">
        <v>0.20999999999999999</v>
      </c>
      <c r="L61" s="50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51" t="s">
        <v>47</v>
      </c>
      <c r="C62" s="1"/>
      <c r="D62" s="1"/>
      <c r="E62" s="52" t="s">
        <v>3</v>
      </c>
      <c r="F62" s="1"/>
      <c r="G62" s="1"/>
      <c r="H62" s="43"/>
      <c r="I62" s="1"/>
      <c r="J62" s="43"/>
      <c r="K62" s="1"/>
      <c r="L62" s="1"/>
      <c r="M62" s="12"/>
      <c r="N62" s="2"/>
      <c r="O62" s="2"/>
      <c r="P62" s="2"/>
      <c r="Q62" s="2"/>
    </row>
    <row r="63" thickBot="1">
      <c r="A63" s="9"/>
      <c r="B63" s="53" t="s">
        <v>48</v>
      </c>
      <c r="C63" s="54"/>
      <c r="D63" s="54"/>
      <c r="E63" s="55" t="s">
        <v>81</v>
      </c>
      <c r="F63" s="54"/>
      <c r="G63" s="54"/>
      <c r="H63" s="56"/>
      <c r="I63" s="54"/>
      <c r="J63" s="56"/>
      <c r="K63" s="54"/>
      <c r="L63" s="54"/>
      <c r="M63" s="12"/>
      <c r="N63" s="2"/>
      <c r="O63" s="2"/>
      <c r="P63" s="2"/>
      <c r="Q63" s="2"/>
    </row>
    <row r="64" thickTop="1">
      <c r="A64" s="9"/>
      <c r="B64" s="44">
        <v>11</v>
      </c>
      <c r="C64" s="45" t="s">
        <v>82</v>
      </c>
      <c r="D64" s="45"/>
      <c r="E64" s="45" t="s">
        <v>83</v>
      </c>
      <c r="F64" s="45" t="s">
        <v>3</v>
      </c>
      <c r="G64" s="46" t="s">
        <v>80</v>
      </c>
      <c r="H64" s="57">
        <v>1.0489999999999999</v>
      </c>
      <c r="I64" s="58">
        <f>ROUND(0,2)</f>
        <v>0</v>
      </c>
      <c r="J64" s="59">
        <f>ROUND(I64*H64,2)</f>
        <v>0</v>
      </c>
      <c r="K64" s="60">
        <v>0.20999999999999999</v>
      </c>
      <c r="L64" s="61">
        <f>IF(ISNUMBER(K64),ROUND(J64*(K64+1),2),0)</f>
        <v>0</v>
      </c>
      <c r="M64" s="12"/>
      <c r="N64" s="2"/>
      <c r="O64" s="2"/>
      <c r="P64" s="2"/>
      <c r="Q64" s="33">
        <f>IF(ISNUMBER(K64),IF(H64&gt;0,IF(I64&gt;0,J64,0),0),0)</f>
        <v>0</v>
      </c>
      <c r="R64" s="27">
        <f>IF(ISNUMBER(K64)=FALSE,J64,0)</f>
        <v>0</v>
      </c>
    </row>
    <row r="65">
      <c r="A65" s="9"/>
      <c r="B65" s="51" t="s">
        <v>47</v>
      </c>
      <c r="C65" s="1"/>
      <c r="D65" s="1"/>
      <c r="E65" s="52" t="s">
        <v>84</v>
      </c>
      <c r="F65" s="1"/>
      <c r="G65" s="1"/>
      <c r="H65" s="43"/>
      <c r="I65" s="1"/>
      <c r="J65" s="43"/>
      <c r="K65" s="1"/>
      <c r="L65" s="1"/>
      <c r="M65" s="12"/>
      <c r="N65" s="2"/>
      <c r="O65" s="2"/>
      <c r="P65" s="2"/>
      <c r="Q65" s="2"/>
    </row>
    <row r="66" thickBot="1">
      <c r="A66" s="9"/>
      <c r="B66" s="53" t="s">
        <v>48</v>
      </c>
      <c r="C66" s="54"/>
      <c r="D66" s="54"/>
      <c r="E66" s="55" t="s">
        <v>85</v>
      </c>
      <c r="F66" s="54"/>
      <c r="G66" s="54"/>
      <c r="H66" s="56"/>
      <c r="I66" s="54"/>
      <c r="J66" s="56"/>
      <c r="K66" s="54"/>
      <c r="L66" s="54"/>
      <c r="M66" s="12"/>
      <c r="N66" s="2"/>
      <c r="O66" s="2"/>
      <c r="P66" s="2"/>
      <c r="Q66" s="2"/>
    </row>
    <row r="67" thickTop="1">
      <c r="A67" s="9"/>
      <c r="B67" s="44">
        <v>12</v>
      </c>
      <c r="C67" s="45" t="s">
        <v>86</v>
      </c>
      <c r="D67" s="45"/>
      <c r="E67" s="45" t="s">
        <v>87</v>
      </c>
      <c r="F67" s="45" t="s">
        <v>3</v>
      </c>
      <c r="G67" s="46" t="s">
        <v>88</v>
      </c>
      <c r="H67" s="57">
        <v>136.00200000000001</v>
      </c>
      <c r="I67" s="58">
        <f>ROUND(0,2)</f>
        <v>0</v>
      </c>
      <c r="J67" s="59">
        <f>ROUND(I67*H67,2)</f>
        <v>0</v>
      </c>
      <c r="K67" s="60">
        <v>0.20999999999999999</v>
      </c>
      <c r="L67" s="61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51" t="s">
        <v>47</v>
      </c>
      <c r="C68" s="1"/>
      <c r="D68" s="1"/>
      <c r="E68" s="52" t="s">
        <v>3</v>
      </c>
      <c r="F68" s="1"/>
      <c r="G68" s="1"/>
      <c r="H68" s="43"/>
      <c r="I68" s="1"/>
      <c r="J68" s="43"/>
      <c r="K68" s="1"/>
      <c r="L68" s="1"/>
      <c r="M68" s="12"/>
      <c r="N68" s="2"/>
      <c r="O68" s="2"/>
      <c r="P68" s="2"/>
      <c r="Q68" s="2"/>
    </row>
    <row r="69" thickBot="1">
      <c r="A69" s="9"/>
      <c r="B69" s="53" t="s">
        <v>48</v>
      </c>
      <c r="C69" s="54"/>
      <c r="D69" s="54"/>
      <c r="E69" s="55" t="s">
        <v>89</v>
      </c>
      <c r="F69" s="54"/>
      <c r="G69" s="54"/>
      <c r="H69" s="56"/>
      <c r="I69" s="54"/>
      <c r="J69" s="56"/>
      <c r="K69" s="54"/>
      <c r="L69" s="54"/>
      <c r="M69" s="12"/>
      <c r="N69" s="2"/>
      <c r="O69" s="2"/>
      <c r="P69" s="2"/>
      <c r="Q69" s="2"/>
    </row>
    <row r="70" thickTop="1">
      <c r="A70" s="9"/>
      <c r="B70" s="44">
        <v>13</v>
      </c>
      <c r="C70" s="45" t="s">
        <v>90</v>
      </c>
      <c r="D70" s="45"/>
      <c r="E70" s="45" t="s">
        <v>91</v>
      </c>
      <c r="F70" s="45" t="s">
        <v>3</v>
      </c>
      <c r="G70" s="46" t="s">
        <v>80</v>
      </c>
      <c r="H70" s="57">
        <v>1.9530000000000001</v>
      </c>
      <c r="I70" s="58">
        <f>ROUND(0,2)</f>
        <v>0</v>
      </c>
      <c r="J70" s="59">
        <f>ROUND(I70*H70,2)</f>
        <v>0</v>
      </c>
      <c r="K70" s="60">
        <v>0.20999999999999999</v>
      </c>
      <c r="L70" s="61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51" t="s">
        <v>47</v>
      </c>
      <c r="C71" s="1"/>
      <c r="D71" s="1"/>
      <c r="E71" s="52" t="s">
        <v>92</v>
      </c>
      <c r="F71" s="1"/>
      <c r="G71" s="1"/>
      <c r="H71" s="43"/>
      <c r="I71" s="1"/>
      <c r="J71" s="43"/>
      <c r="K71" s="1"/>
      <c r="L71" s="1"/>
      <c r="M71" s="12"/>
      <c r="N71" s="2"/>
      <c r="O71" s="2"/>
      <c r="P71" s="2"/>
      <c r="Q71" s="2"/>
    </row>
    <row r="72" thickBot="1">
      <c r="A72" s="9"/>
      <c r="B72" s="53" t="s">
        <v>48</v>
      </c>
      <c r="C72" s="54"/>
      <c r="D72" s="54"/>
      <c r="E72" s="55" t="s">
        <v>93</v>
      </c>
      <c r="F72" s="54"/>
      <c r="G72" s="54"/>
      <c r="H72" s="56"/>
      <c r="I72" s="54"/>
      <c r="J72" s="56"/>
      <c r="K72" s="54"/>
      <c r="L72" s="54"/>
      <c r="M72" s="12"/>
      <c r="N72" s="2"/>
      <c r="O72" s="2"/>
      <c r="P72" s="2"/>
      <c r="Q72" s="2"/>
    </row>
    <row r="73" thickTop="1">
      <c r="A73" s="9"/>
      <c r="B73" s="44">
        <v>14</v>
      </c>
      <c r="C73" s="45" t="s">
        <v>94</v>
      </c>
      <c r="D73" s="45"/>
      <c r="E73" s="45" t="s">
        <v>95</v>
      </c>
      <c r="F73" s="45" t="s">
        <v>3</v>
      </c>
      <c r="G73" s="46" t="s">
        <v>80</v>
      </c>
      <c r="H73" s="57">
        <v>19.376999999999999</v>
      </c>
      <c r="I73" s="58">
        <f>ROUND(0,2)</f>
        <v>0</v>
      </c>
      <c r="J73" s="59">
        <f>ROUND(I73*H73,2)</f>
        <v>0</v>
      </c>
      <c r="K73" s="60">
        <v>0.20999999999999999</v>
      </c>
      <c r="L73" s="61">
        <f>IF(ISNUMBER(K73),ROUND(J73*(K73+1),2),0)</f>
        <v>0</v>
      </c>
      <c r="M73" s="12"/>
      <c r="N73" s="2"/>
      <c r="O73" s="2"/>
      <c r="P73" s="2"/>
      <c r="Q73" s="33">
        <f>IF(ISNUMBER(K73),IF(H73&gt;0,IF(I73&gt;0,J73,0),0),0)</f>
        <v>0</v>
      </c>
      <c r="R73" s="27">
        <f>IF(ISNUMBER(K73)=FALSE,J73,0)</f>
        <v>0</v>
      </c>
    </row>
    <row r="74">
      <c r="A74" s="9"/>
      <c r="B74" s="51" t="s">
        <v>47</v>
      </c>
      <c r="C74" s="1"/>
      <c r="D74" s="1"/>
      <c r="E74" s="52" t="s">
        <v>96</v>
      </c>
      <c r="F74" s="1"/>
      <c r="G74" s="1"/>
      <c r="H74" s="43"/>
      <c r="I74" s="1"/>
      <c r="J74" s="43"/>
      <c r="K74" s="1"/>
      <c r="L74" s="1"/>
      <c r="M74" s="12"/>
      <c r="N74" s="2"/>
      <c r="O74" s="2"/>
      <c r="P74" s="2"/>
      <c r="Q74" s="2"/>
    </row>
    <row r="75" thickBot="1">
      <c r="A75" s="9"/>
      <c r="B75" s="53" t="s">
        <v>48</v>
      </c>
      <c r="C75" s="54"/>
      <c r="D75" s="54"/>
      <c r="E75" s="55" t="s">
        <v>97</v>
      </c>
      <c r="F75" s="54"/>
      <c r="G75" s="54"/>
      <c r="H75" s="56"/>
      <c r="I75" s="54"/>
      <c r="J75" s="56"/>
      <c r="K75" s="54"/>
      <c r="L75" s="54"/>
      <c r="M75" s="12"/>
      <c r="N75" s="2"/>
      <c r="O75" s="2"/>
      <c r="P75" s="2"/>
      <c r="Q75" s="2"/>
    </row>
    <row r="76" thickTop="1">
      <c r="A76" s="9"/>
      <c r="B76" s="44">
        <v>15</v>
      </c>
      <c r="C76" s="45" t="s">
        <v>98</v>
      </c>
      <c r="D76" s="45"/>
      <c r="E76" s="45" t="s">
        <v>99</v>
      </c>
      <c r="F76" s="45" t="s">
        <v>3</v>
      </c>
      <c r="G76" s="46" t="s">
        <v>100</v>
      </c>
      <c r="H76" s="57">
        <v>481.17399999999998</v>
      </c>
      <c r="I76" s="58">
        <f>ROUND(0,2)</f>
        <v>0</v>
      </c>
      <c r="J76" s="59">
        <f>ROUND(I76*H76,2)</f>
        <v>0</v>
      </c>
      <c r="K76" s="60">
        <v>0.20999999999999999</v>
      </c>
      <c r="L76" s="61">
        <f>IF(ISNUMBER(K76),ROUND(J76*(K76+1),2),0)</f>
        <v>0</v>
      </c>
      <c r="M76" s="12"/>
      <c r="N76" s="2"/>
      <c r="O76" s="2"/>
      <c r="P76" s="2"/>
      <c r="Q76" s="33">
        <f>IF(ISNUMBER(K76),IF(H76&gt;0,IF(I76&gt;0,J76,0),0),0)</f>
        <v>0</v>
      </c>
      <c r="R76" s="27">
        <f>IF(ISNUMBER(K76)=FALSE,J76,0)</f>
        <v>0</v>
      </c>
    </row>
    <row r="77">
      <c r="A77" s="9"/>
      <c r="B77" s="51" t="s">
        <v>47</v>
      </c>
      <c r="C77" s="1"/>
      <c r="D77" s="1"/>
      <c r="E77" s="52" t="s">
        <v>3</v>
      </c>
      <c r="F77" s="1"/>
      <c r="G77" s="1"/>
      <c r="H77" s="43"/>
      <c r="I77" s="1"/>
      <c r="J77" s="43"/>
      <c r="K77" s="1"/>
      <c r="L77" s="1"/>
      <c r="M77" s="12"/>
      <c r="N77" s="2"/>
      <c r="O77" s="2"/>
      <c r="P77" s="2"/>
      <c r="Q77" s="2"/>
    </row>
    <row r="78" thickBot="1">
      <c r="A78" s="9"/>
      <c r="B78" s="53" t="s">
        <v>48</v>
      </c>
      <c r="C78" s="54"/>
      <c r="D78" s="54"/>
      <c r="E78" s="55" t="s">
        <v>101</v>
      </c>
      <c r="F78" s="54"/>
      <c r="G78" s="54"/>
      <c r="H78" s="56"/>
      <c r="I78" s="54"/>
      <c r="J78" s="56"/>
      <c r="K78" s="54"/>
      <c r="L78" s="54"/>
      <c r="M78" s="12"/>
      <c r="N78" s="2"/>
      <c r="O78" s="2"/>
      <c r="P78" s="2"/>
      <c r="Q78" s="2"/>
    </row>
    <row r="79" thickTop="1">
      <c r="A79" s="9"/>
      <c r="B79" s="44">
        <v>16</v>
      </c>
      <c r="C79" s="45" t="s">
        <v>102</v>
      </c>
      <c r="D79" s="45"/>
      <c r="E79" s="45" t="s">
        <v>103</v>
      </c>
      <c r="F79" s="45" t="s">
        <v>3</v>
      </c>
      <c r="G79" s="46" t="s">
        <v>80</v>
      </c>
      <c r="H79" s="57">
        <v>2.0219999999999998</v>
      </c>
      <c r="I79" s="58">
        <f>ROUND(0,2)</f>
        <v>0</v>
      </c>
      <c r="J79" s="59">
        <f>ROUND(I79*H79,2)</f>
        <v>0</v>
      </c>
      <c r="K79" s="60">
        <v>0.20999999999999999</v>
      </c>
      <c r="L79" s="61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51" t="s">
        <v>47</v>
      </c>
      <c r="C80" s="1"/>
      <c r="D80" s="1"/>
      <c r="E80" s="52" t="s">
        <v>3</v>
      </c>
      <c r="F80" s="1"/>
      <c r="G80" s="1"/>
      <c r="H80" s="43"/>
      <c r="I80" s="1"/>
      <c r="J80" s="43"/>
      <c r="K80" s="1"/>
      <c r="L80" s="1"/>
      <c r="M80" s="12"/>
      <c r="N80" s="2"/>
      <c r="O80" s="2"/>
      <c r="P80" s="2"/>
      <c r="Q80" s="2"/>
    </row>
    <row r="81" thickBot="1">
      <c r="A81" s="9"/>
      <c r="B81" s="53" t="s">
        <v>48</v>
      </c>
      <c r="C81" s="54"/>
      <c r="D81" s="54"/>
      <c r="E81" s="55" t="s">
        <v>104</v>
      </c>
      <c r="F81" s="54"/>
      <c r="G81" s="54"/>
      <c r="H81" s="56"/>
      <c r="I81" s="54"/>
      <c r="J81" s="56"/>
      <c r="K81" s="54"/>
      <c r="L81" s="54"/>
      <c r="M81" s="12"/>
      <c r="N81" s="2"/>
      <c r="O81" s="2"/>
      <c r="P81" s="2"/>
      <c r="Q81" s="2"/>
    </row>
    <row r="82" thickTop="1">
      <c r="A82" s="9"/>
      <c r="B82" s="44">
        <v>17</v>
      </c>
      <c r="C82" s="45" t="s">
        <v>105</v>
      </c>
      <c r="D82" s="45"/>
      <c r="E82" s="45" t="s">
        <v>106</v>
      </c>
      <c r="F82" s="45" t="s">
        <v>3</v>
      </c>
      <c r="G82" s="46" t="s">
        <v>107</v>
      </c>
      <c r="H82" s="57">
        <v>13</v>
      </c>
      <c r="I82" s="58">
        <f>ROUND(0,2)</f>
        <v>0</v>
      </c>
      <c r="J82" s="59">
        <f>ROUND(I82*H82,2)</f>
        <v>0</v>
      </c>
      <c r="K82" s="60">
        <v>0.20999999999999999</v>
      </c>
      <c r="L82" s="61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51" t="s">
        <v>47</v>
      </c>
      <c r="C83" s="1"/>
      <c r="D83" s="1"/>
      <c r="E83" s="52" t="s">
        <v>3</v>
      </c>
      <c r="F83" s="1"/>
      <c r="G83" s="1"/>
      <c r="H83" s="43"/>
      <c r="I83" s="1"/>
      <c r="J83" s="43"/>
      <c r="K83" s="1"/>
      <c r="L83" s="1"/>
      <c r="M83" s="12"/>
      <c r="N83" s="2"/>
      <c r="O83" s="2"/>
      <c r="P83" s="2"/>
      <c r="Q83" s="2"/>
    </row>
    <row r="84" thickBot="1">
      <c r="A84" s="9"/>
      <c r="B84" s="53" t="s">
        <v>48</v>
      </c>
      <c r="C84" s="54"/>
      <c r="D84" s="54"/>
      <c r="E84" s="55" t="s">
        <v>108</v>
      </c>
      <c r="F84" s="54"/>
      <c r="G84" s="54"/>
      <c r="H84" s="56"/>
      <c r="I84" s="54"/>
      <c r="J84" s="56"/>
      <c r="K84" s="54"/>
      <c r="L84" s="54"/>
      <c r="M84" s="12"/>
      <c r="N84" s="2"/>
      <c r="O84" s="2"/>
      <c r="P84" s="2"/>
      <c r="Q84" s="2"/>
    </row>
    <row r="85" thickTop="1">
      <c r="A85" s="9"/>
      <c r="B85" s="44">
        <v>18</v>
      </c>
      <c r="C85" s="45" t="s">
        <v>109</v>
      </c>
      <c r="D85" s="45"/>
      <c r="E85" s="45" t="s">
        <v>110</v>
      </c>
      <c r="F85" s="45" t="s">
        <v>3</v>
      </c>
      <c r="G85" s="46" t="s">
        <v>80</v>
      </c>
      <c r="H85" s="57">
        <v>35.484999999999999</v>
      </c>
      <c r="I85" s="58">
        <f>ROUND(0,2)</f>
        <v>0</v>
      </c>
      <c r="J85" s="59">
        <f>ROUND(I85*H85,2)</f>
        <v>0</v>
      </c>
      <c r="K85" s="60">
        <v>0.20999999999999999</v>
      </c>
      <c r="L85" s="61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51" t="s">
        <v>47</v>
      </c>
      <c r="C86" s="1"/>
      <c r="D86" s="1"/>
      <c r="E86" s="52" t="s">
        <v>3</v>
      </c>
      <c r="F86" s="1"/>
      <c r="G86" s="1"/>
      <c r="H86" s="43"/>
      <c r="I86" s="1"/>
      <c r="J86" s="43"/>
      <c r="K86" s="1"/>
      <c r="L86" s="1"/>
      <c r="M86" s="12"/>
      <c r="N86" s="2"/>
      <c r="O86" s="2"/>
      <c r="P86" s="2"/>
      <c r="Q86" s="2"/>
    </row>
    <row r="87" thickBot="1">
      <c r="A87" s="9"/>
      <c r="B87" s="53" t="s">
        <v>48</v>
      </c>
      <c r="C87" s="54"/>
      <c r="D87" s="54"/>
      <c r="E87" s="55" t="s">
        <v>111</v>
      </c>
      <c r="F87" s="54"/>
      <c r="G87" s="54"/>
      <c r="H87" s="56"/>
      <c r="I87" s="54"/>
      <c r="J87" s="56"/>
      <c r="K87" s="54"/>
      <c r="L87" s="54"/>
      <c r="M87" s="12"/>
      <c r="N87" s="2"/>
      <c r="O87" s="2"/>
      <c r="P87" s="2"/>
      <c r="Q87" s="2"/>
    </row>
    <row r="88" thickTop="1">
      <c r="A88" s="9"/>
      <c r="B88" s="44">
        <v>19</v>
      </c>
      <c r="C88" s="45" t="s">
        <v>112</v>
      </c>
      <c r="D88" s="45"/>
      <c r="E88" s="45" t="s">
        <v>113</v>
      </c>
      <c r="F88" s="45" t="s">
        <v>3</v>
      </c>
      <c r="G88" s="46" t="s">
        <v>80</v>
      </c>
      <c r="H88" s="57">
        <v>35.484999999999999</v>
      </c>
      <c r="I88" s="58">
        <f>ROUND(0,2)</f>
        <v>0</v>
      </c>
      <c r="J88" s="59">
        <f>ROUND(I88*H88,2)</f>
        <v>0</v>
      </c>
      <c r="K88" s="60">
        <v>0.20999999999999999</v>
      </c>
      <c r="L88" s="61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51" t="s">
        <v>47</v>
      </c>
      <c r="C89" s="1"/>
      <c r="D89" s="1"/>
      <c r="E89" s="52" t="s">
        <v>3</v>
      </c>
      <c r="F89" s="1"/>
      <c r="G89" s="1"/>
      <c r="H89" s="43"/>
      <c r="I89" s="1"/>
      <c r="J89" s="43"/>
      <c r="K89" s="1"/>
      <c r="L89" s="1"/>
      <c r="M89" s="12"/>
      <c r="N89" s="2"/>
      <c r="O89" s="2"/>
      <c r="P89" s="2"/>
      <c r="Q89" s="2"/>
    </row>
    <row r="90" thickBot="1">
      <c r="A90" s="9"/>
      <c r="B90" s="53" t="s">
        <v>48</v>
      </c>
      <c r="C90" s="54"/>
      <c r="D90" s="54"/>
      <c r="E90" s="55" t="s">
        <v>114</v>
      </c>
      <c r="F90" s="54"/>
      <c r="G90" s="54"/>
      <c r="H90" s="56"/>
      <c r="I90" s="54"/>
      <c r="J90" s="56"/>
      <c r="K90" s="54"/>
      <c r="L90" s="54"/>
      <c r="M90" s="12"/>
      <c r="N90" s="2"/>
      <c r="O90" s="2"/>
      <c r="P90" s="2"/>
      <c r="Q90" s="2"/>
    </row>
    <row r="91" thickTop="1" thickBot="1" ht="25" customHeight="1">
      <c r="A91" s="9"/>
      <c r="B91" s="1"/>
      <c r="C91" s="62">
        <v>1</v>
      </c>
      <c r="D91" s="1"/>
      <c r="E91" s="63" t="s">
        <v>30</v>
      </c>
      <c r="F91" s="1"/>
      <c r="G91" s="64" t="s">
        <v>71</v>
      </c>
      <c r="H91" s="65">
        <f>J61+J64+J67+J70+J73+J76+J79+J82+J85+J88</f>
        <v>0</v>
      </c>
      <c r="I91" s="64" t="s">
        <v>72</v>
      </c>
      <c r="J91" s="66">
        <f>(L91-H91)</f>
        <v>0</v>
      </c>
      <c r="K91" s="64" t="s">
        <v>73</v>
      </c>
      <c r="L91" s="67">
        <f>L61+L64+L67+L70+L73+L76+L79+L82+L85+L88</f>
        <v>0</v>
      </c>
      <c r="M91" s="12"/>
      <c r="N91" s="2"/>
      <c r="O91" s="2"/>
      <c r="P91" s="2"/>
      <c r="Q91" s="33">
        <f>0+Q61+Q64+Q67+Q70+Q73+Q76+Q79+Q82+Q85+Q88</f>
        <v>0</v>
      </c>
      <c r="R91" s="27">
        <f>0+R61+R64+R67+R70+R73+R76+R79+R82+R85+R88</f>
        <v>0</v>
      </c>
      <c r="S91" s="68">
        <f>Q91*(1+J91)+R91</f>
        <v>0</v>
      </c>
    </row>
    <row r="92" thickTop="1" thickBot="1" ht="25" customHeight="1">
      <c r="A92" s="9"/>
      <c r="B92" s="69"/>
      <c r="C92" s="69"/>
      <c r="D92" s="69"/>
      <c r="E92" s="70"/>
      <c r="F92" s="69"/>
      <c r="G92" s="71" t="s">
        <v>74</v>
      </c>
      <c r="H92" s="72">
        <f>J61+J64+J67+J70+J73+J76+J79+J82+J85+J88</f>
        <v>0</v>
      </c>
      <c r="I92" s="71" t="s">
        <v>75</v>
      </c>
      <c r="J92" s="73">
        <f>0+J91</f>
        <v>0</v>
      </c>
      <c r="K92" s="71" t="s">
        <v>76</v>
      </c>
      <c r="L92" s="74">
        <f>L61+L64+L67+L70+L73+L76+L79+L82+L85+L88</f>
        <v>0</v>
      </c>
      <c r="M92" s="12"/>
      <c r="N92" s="2"/>
      <c r="O92" s="2"/>
      <c r="P92" s="2"/>
      <c r="Q92" s="2"/>
    </row>
    <row r="93" ht="40" customHeight="1">
      <c r="A93" s="9"/>
      <c r="B93" s="75" t="s">
        <v>115</v>
      </c>
      <c r="C93" s="1"/>
      <c r="D93" s="1"/>
      <c r="E93" s="1"/>
      <c r="F93" s="1"/>
      <c r="G93" s="1"/>
      <c r="H93" s="43"/>
      <c r="I93" s="1"/>
      <c r="J93" s="43"/>
      <c r="K93" s="1"/>
      <c r="L93" s="1"/>
      <c r="M93" s="12"/>
      <c r="N93" s="2"/>
      <c r="O93" s="2"/>
      <c r="P93" s="2"/>
      <c r="Q93" s="2"/>
    </row>
    <row r="94">
      <c r="A94" s="9"/>
      <c r="B94" s="44">
        <v>20</v>
      </c>
      <c r="C94" s="45" t="s">
        <v>116</v>
      </c>
      <c r="D94" s="45"/>
      <c r="E94" s="45" t="s">
        <v>117</v>
      </c>
      <c r="F94" s="45" t="s">
        <v>3</v>
      </c>
      <c r="G94" s="46" t="s">
        <v>80</v>
      </c>
      <c r="H94" s="47">
        <v>10.109</v>
      </c>
      <c r="I94" s="25">
        <f>ROUND(0,2)</f>
        <v>0</v>
      </c>
      <c r="J94" s="48">
        <f>ROUND(I94*H94,2)</f>
        <v>0</v>
      </c>
      <c r="K94" s="49">
        <v>0.20999999999999999</v>
      </c>
      <c r="L94" s="50">
        <f>IF(ISNUMBER(K94),ROUND(J94*(K94+1),2),0)</f>
        <v>0</v>
      </c>
      <c r="M94" s="12"/>
      <c r="N94" s="2"/>
      <c r="O94" s="2"/>
      <c r="P94" s="2"/>
      <c r="Q94" s="33">
        <f>IF(ISNUMBER(K94),IF(H94&gt;0,IF(I94&gt;0,J94,0),0),0)</f>
        <v>0</v>
      </c>
      <c r="R94" s="27">
        <f>IF(ISNUMBER(K94)=FALSE,J94,0)</f>
        <v>0</v>
      </c>
    </row>
    <row r="95">
      <c r="A95" s="9"/>
      <c r="B95" s="51" t="s">
        <v>47</v>
      </c>
      <c r="C95" s="1"/>
      <c r="D95" s="1"/>
      <c r="E95" s="52" t="s">
        <v>118</v>
      </c>
      <c r="F95" s="1"/>
      <c r="G95" s="1"/>
      <c r="H95" s="43"/>
      <c r="I95" s="1"/>
      <c r="J95" s="43"/>
      <c r="K95" s="1"/>
      <c r="L95" s="1"/>
      <c r="M95" s="12"/>
      <c r="N95" s="2"/>
      <c r="O95" s="2"/>
      <c r="P95" s="2"/>
      <c r="Q95" s="2"/>
    </row>
    <row r="96" thickBot="1">
      <c r="A96" s="9"/>
      <c r="B96" s="53" t="s">
        <v>48</v>
      </c>
      <c r="C96" s="54"/>
      <c r="D96" s="54"/>
      <c r="E96" s="55" t="s">
        <v>119</v>
      </c>
      <c r="F96" s="54"/>
      <c r="G96" s="54"/>
      <c r="H96" s="56"/>
      <c r="I96" s="54"/>
      <c r="J96" s="56"/>
      <c r="K96" s="54"/>
      <c r="L96" s="54"/>
      <c r="M96" s="12"/>
      <c r="N96" s="2"/>
      <c r="O96" s="2"/>
      <c r="P96" s="2"/>
      <c r="Q96" s="2"/>
    </row>
    <row r="97" thickTop="1">
      <c r="A97" s="9"/>
      <c r="B97" s="44">
        <v>21</v>
      </c>
      <c r="C97" s="45" t="s">
        <v>120</v>
      </c>
      <c r="D97" s="45"/>
      <c r="E97" s="45" t="s">
        <v>121</v>
      </c>
      <c r="F97" s="45" t="s">
        <v>3</v>
      </c>
      <c r="G97" s="46" t="s">
        <v>88</v>
      </c>
      <c r="H97" s="57">
        <v>4.6429999999999998</v>
      </c>
      <c r="I97" s="58">
        <f>ROUND(0,2)</f>
        <v>0</v>
      </c>
      <c r="J97" s="59">
        <f>ROUND(I97*H97,2)</f>
        <v>0</v>
      </c>
      <c r="K97" s="60">
        <v>0.20999999999999999</v>
      </c>
      <c r="L97" s="61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51" t="s">
        <v>47</v>
      </c>
      <c r="C98" s="1"/>
      <c r="D98" s="1"/>
      <c r="E98" s="52" t="s">
        <v>3</v>
      </c>
      <c r="F98" s="1"/>
      <c r="G98" s="1"/>
      <c r="H98" s="43"/>
      <c r="I98" s="1"/>
      <c r="J98" s="43"/>
      <c r="K98" s="1"/>
      <c r="L98" s="1"/>
      <c r="M98" s="12"/>
      <c r="N98" s="2"/>
      <c r="O98" s="2"/>
      <c r="P98" s="2"/>
      <c r="Q98" s="2"/>
    </row>
    <row r="99" thickBot="1">
      <c r="A99" s="9"/>
      <c r="B99" s="53" t="s">
        <v>48</v>
      </c>
      <c r="C99" s="54"/>
      <c r="D99" s="54"/>
      <c r="E99" s="55" t="s">
        <v>122</v>
      </c>
      <c r="F99" s="54"/>
      <c r="G99" s="54"/>
      <c r="H99" s="56"/>
      <c r="I99" s="54"/>
      <c r="J99" s="56"/>
      <c r="K99" s="54"/>
      <c r="L99" s="54"/>
      <c r="M99" s="12"/>
      <c r="N99" s="2"/>
      <c r="O99" s="2"/>
      <c r="P99" s="2"/>
      <c r="Q99" s="2"/>
    </row>
    <row r="100" thickTop="1" thickBot="1" ht="25" customHeight="1">
      <c r="A100" s="9"/>
      <c r="B100" s="1"/>
      <c r="C100" s="62">
        <v>4</v>
      </c>
      <c r="D100" s="1"/>
      <c r="E100" s="63" t="s">
        <v>31</v>
      </c>
      <c r="F100" s="1"/>
      <c r="G100" s="64" t="s">
        <v>71</v>
      </c>
      <c r="H100" s="65">
        <f>J94+J97</f>
        <v>0</v>
      </c>
      <c r="I100" s="64" t="s">
        <v>72</v>
      </c>
      <c r="J100" s="66">
        <f>(L100-H100)</f>
        <v>0</v>
      </c>
      <c r="K100" s="64" t="s">
        <v>73</v>
      </c>
      <c r="L100" s="67">
        <f>L94+L97</f>
        <v>0</v>
      </c>
      <c r="M100" s="12"/>
      <c r="N100" s="2"/>
      <c r="O100" s="2"/>
      <c r="P100" s="2"/>
      <c r="Q100" s="33">
        <f>0+Q94+Q97</f>
        <v>0</v>
      </c>
      <c r="R100" s="27">
        <f>0+R94+R97</f>
        <v>0</v>
      </c>
      <c r="S100" s="68">
        <f>Q100*(1+J100)+R100</f>
        <v>0</v>
      </c>
    </row>
    <row r="101" thickTop="1" thickBot="1" ht="25" customHeight="1">
      <c r="A101" s="9"/>
      <c r="B101" s="69"/>
      <c r="C101" s="69"/>
      <c r="D101" s="69"/>
      <c r="E101" s="70"/>
      <c r="F101" s="69"/>
      <c r="G101" s="71" t="s">
        <v>74</v>
      </c>
      <c r="H101" s="72">
        <f>J94+J97</f>
        <v>0</v>
      </c>
      <c r="I101" s="71" t="s">
        <v>75</v>
      </c>
      <c r="J101" s="73">
        <f>0+J100</f>
        <v>0</v>
      </c>
      <c r="K101" s="71" t="s">
        <v>76</v>
      </c>
      <c r="L101" s="74">
        <f>L94+L97</f>
        <v>0</v>
      </c>
      <c r="M101" s="12"/>
      <c r="N101" s="2"/>
      <c r="O101" s="2"/>
      <c r="P101" s="2"/>
      <c r="Q101" s="2"/>
    </row>
    <row r="102" ht="40" customHeight="1">
      <c r="A102" s="9"/>
      <c r="B102" s="75" t="s">
        <v>123</v>
      </c>
      <c r="C102" s="1"/>
      <c r="D102" s="1"/>
      <c r="E102" s="1"/>
      <c r="F102" s="1"/>
      <c r="G102" s="1"/>
      <c r="H102" s="43"/>
      <c r="I102" s="1"/>
      <c r="J102" s="43"/>
      <c r="K102" s="1"/>
      <c r="L102" s="1"/>
      <c r="M102" s="12"/>
      <c r="N102" s="2"/>
      <c r="O102" s="2"/>
      <c r="P102" s="2"/>
      <c r="Q102" s="2"/>
    </row>
    <row r="103">
      <c r="A103" s="9"/>
      <c r="B103" s="44">
        <v>22</v>
      </c>
      <c r="C103" s="45" t="s">
        <v>124</v>
      </c>
      <c r="D103" s="45"/>
      <c r="E103" s="45" t="s">
        <v>125</v>
      </c>
      <c r="F103" s="45" t="s">
        <v>3</v>
      </c>
      <c r="G103" s="46" t="s">
        <v>80</v>
      </c>
      <c r="H103" s="47">
        <v>2.6040000000000001</v>
      </c>
      <c r="I103" s="25">
        <f>ROUND(0,2)</f>
        <v>0</v>
      </c>
      <c r="J103" s="48">
        <f>ROUND(I103*H103,2)</f>
        <v>0</v>
      </c>
      <c r="K103" s="49">
        <v>0.20999999999999999</v>
      </c>
      <c r="L103" s="50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51" t="s">
        <v>47</v>
      </c>
      <c r="C104" s="1"/>
      <c r="D104" s="1"/>
      <c r="E104" s="52" t="s">
        <v>126</v>
      </c>
      <c r="F104" s="1"/>
      <c r="G104" s="1"/>
      <c r="H104" s="43"/>
      <c r="I104" s="1"/>
      <c r="J104" s="43"/>
      <c r="K104" s="1"/>
      <c r="L104" s="1"/>
      <c r="M104" s="12"/>
      <c r="N104" s="2"/>
      <c r="O104" s="2"/>
      <c r="P104" s="2"/>
      <c r="Q104" s="2"/>
    </row>
    <row r="105" thickBot="1">
      <c r="A105" s="9"/>
      <c r="B105" s="53" t="s">
        <v>48</v>
      </c>
      <c r="C105" s="54"/>
      <c r="D105" s="54"/>
      <c r="E105" s="55" t="s">
        <v>127</v>
      </c>
      <c r="F105" s="54"/>
      <c r="G105" s="54"/>
      <c r="H105" s="56"/>
      <c r="I105" s="54"/>
      <c r="J105" s="56"/>
      <c r="K105" s="54"/>
      <c r="L105" s="54"/>
      <c r="M105" s="12"/>
      <c r="N105" s="2"/>
      <c r="O105" s="2"/>
      <c r="P105" s="2"/>
      <c r="Q105" s="2"/>
    </row>
    <row r="106" thickTop="1">
      <c r="A106" s="9"/>
      <c r="B106" s="44">
        <v>23</v>
      </c>
      <c r="C106" s="45" t="s">
        <v>128</v>
      </c>
      <c r="D106" s="45"/>
      <c r="E106" s="45" t="s">
        <v>129</v>
      </c>
      <c r="F106" s="45" t="s">
        <v>3</v>
      </c>
      <c r="G106" s="46" t="s">
        <v>88</v>
      </c>
      <c r="H106" s="57">
        <v>786.41800000000001</v>
      </c>
      <c r="I106" s="58">
        <f>ROUND(0,2)</f>
        <v>0</v>
      </c>
      <c r="J106" s="59">
        <f>ROUND(I106*H106,2)</f>
        <v>0</v>
      </c>
      <c r="K106" s="60">
        <v>0.20999999999999999</v>
      </c>
      <c r="L106" s="61">
        <f>IF(ISNUMBER(K106),ROUND(J106*(K106+1),2),0)</f>
        <v>0</v>
      </c>
      <c r="M106" s="12"/>
      <c r="N106" s="2"/>
      <c r="O106" s="2"/>
      <c r="P106" s="2"/>
      <c r="Q106" s="33">
        <f>IF(ISNUMBER(K106),IF(H106&gt;0,IF(I106&gt;0,J106,0),0),0)</f>
        <v>0</v>
      </c>
      <c r="R106" s="27">
        <f>IF(ISNUMBER(K106)=FALSE,J106,0)</f>
        <v>0</v>
      </c>
    </row>
    <row r="107">
      <c r="A107" s="9"/>
      <c r="B107" s="51" t="s">
        <v>47</v>
      </c>
      <c r="C107" s="1"/>
      <c r="D107" s="1"/>
      <c r="E107" s="52" t="s">
        <v>3</v>
      </c>
      <c r="F107" s="1"/>
      <c r="G107" s="1"/>
      <c r="H107" s="43"/>
      <c r="I107" s="1"/>
      <c r="J107" s="43"/>
      <c r="K107" s="1"/>
      <c r="L107" s="1"/>
      <c r="M107" s="12"/>
      <c r="N107" s="2"/>
      <c r="O107" s="2"/>
      <c r="P107" s="2"/>
      <c r="Q107" s="2"/>
    </row>
    <row r="108" thickBot="1">
      <c r="A108" s="9"/>
      <c r="B108" s="53" t="s">
        <v>48</v>
      </c>
      <c r="C108" s="54"/>
      <c r="D108" s="54"/>
      <c r="E108" s="55" t="s">
        <v>130</v>
      </c>
      <c r="F108" s="54"/>
      <c r="G108" s="54"/>
      <c r="H108" s="56"/>
      <c r="I108" s="54"/>
      <c r="J108" s="56"/>
      <c r="K108" s="54"/>
      <c r="L108" s="54"/>
      <c r="M108" s="12"/>
      <c r="N108" s="2"/>
      <c r="O108" s="2"/>
      <c r="P108" s="2"/>
      <c r="Q108" s="2"/>
    </row>
    <row r="109" thickTop="1">
      <c r="A109" s="9"/>
      <c r="B109" s="44">
        <v>24</v>
      </c>
      <c r="C109" s="45" t="s">
        <v>131</v>
      </c>
      <c r="D109" s="45"/>
      <c r="E109" s="45" t="s">
        <v>132</v>
      </c>
      <c r="F109" s="45" t="s">
        <v>3</v>
      </c>
      <c r="G109" s="46" t="s">
        <v>88</v>
      </c>
      <c r="H109" s="57">
        <v>559.74800000000005</v>
      </c>
      <c r="I109" s="58">
        <f>ROUND(0,2)</f>
        <v>0</v>
      </c>
      <c r="J109" s="59">
        <f>ROUND(I109*H109,2)</f>
        <v>0</v>
      </c>
      <c r="K109" s="60">
        <v>0.20999999999999999</v>
      </c>
      <c r="L109" s="61">
        <f>IF(ISNUMBER(K109),ROUND(J109*(K109+1),2),0)</f>
        <v>0</v>
      </c>
      <c r="M109" s="12"/>
      <c r="N109" s="2"/>
      <c r="O109" s="2"/>
      <c r="P109" s="2"/>
      <c r="Q109" s="33">
        <f>IF(ISNUMBER(K109),IF(H109&gt;0,IF(I109&gt;0,J109,0),0),0)</f>
        <v>0</v>
      </c>
      <c r="R109" s="27">
        <f>IF(ISNUMBER(K109)=FALSE,J109,0)</f>
        <v>0</v>
      </c>
    </row>
    <row r="110">
      <c r="A110" s="9"/>
      <c r="B110" s="51" t="s">
        <v>47</v>
      </c>
      <c r="C110" s="1"/>
      <c r="D110" s="1"/>
      <c r="E110" s="52" t="s">
        <v>3</v>
      </c>
      <c r="F110" s="1"/>
      <c r="G110" s="1"/>
      <c r="H110" s="43"/>
      <c r="I110" s="1"/>
      <c r="J110" s="43"/>
      <c r="K110" s="1"/>
      <c r="L110" s="1"/>
      <c r="M110" s="12"/>
      <c r="N110" s="2"/>
      <c r="O110" s="2"/>
      <c r="P110" s="2"/>
      <c r="Q110" s="2"/>
    </row>
    <row r="111" thickBot="1">
      <c r="A111" s="9"/>
      <c r="B111" s="53" t="s">
        <v>48</v>
      </c>
      <c r="C111" s="54"/>
      <c r="D111" s="54"/>
      <c r="E111" s="55" t="s">
        <v>133</v>
      </c>
      <c r="F111" s="54"/>
      <c r="G111" s="54"/>
      <c r="H111" s="56"/>
      <c r="I111" s="54"/>
      <c r="J111" s="56"/>
      <c r="K111" s="54"/>
      <c r="L111" s="54"/>
      <c r="M111" s="12"/>
      <c r="N111" s="2"/>
      <c r="O111" s="2"/>
      <c r="P111" s="2"/>
      <c r="Q111" s="2"/>
    </row>
    <row r="112" thickTop="1">
      <c r="A112" s="9"/>
      <c r="B112" s="44">
        <v>25</v>
      </c>
      <c r="C112" s="45" t="s">
        <v>134</v>
      </c>
      <c r="D112" s="45"/>
      <c r="E112" s="45" t="s">
        <v>135</v>
      </c>
      <c r="F112" s="45" t="s">
        <v>3</v>
      </c>
      <c r="G112" s="46" t="s">
        <v>88</v>
      </c>
      <c r="H112" s="57">
        <v>226.66999999999999</v>
      </c>
      <c r="I112" s="58">
        <f>ROUND(0,2)</f>
        <v>0</v>
      </c>
      <c r="J112" s="59">
        <f>ROUND(I112*H112,2)</f>
        <v>0</v>
      </c>
      <c r="K112" s="60">
        <v>0.20999999999999999</v>
      </c>
      <c r="L112" s="61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51" t="s">
        <v>47</v>
      </c>
      <c r="C113" s="1"/>
      <c r="D113" s="1"/>
      <c r="E113" s="52" t="s">
        <v>3</v>
      </c>
      <c r="F113" s="1"/>
      <c r="G113" s="1"/>
      <c r="H113" s="43"/>
      <c r="I113" s="1"/>
      <c r="J113" s="43"/>
      <c r="K113" s="1"/>
      <c r="L113" s="1"/>
      <c r="M113" s="12"/>
      <c r="N113" s="2"/>
      <c r="O113" s="2"/>
      <c r="P113" s="2"/>
      <c r="Q113" s="2"/>
    </row>
    <row r="114" thickBot="1">
      <c r="A114" s="9"/>
      <c r="B114" s="53" t="s">
        <v>48</v>
      </c>
      <c r="C114" s="54"/>
      <c r="D114" s="54"/>
      <c r="E114" s="55" t="s">
        <v>136</v>
      </c>
      <c r="F114" s="54"/>
      <c r="G114" s="54"/>
      <c r="H114" s="56"/>
      <c r="I114" s="54"/>
      <c r="J114" s="56"/>
      <c r="K114" s="54"/>
      <c r="L114" s="54"/>
      <c r="M114" s="12"/>
      <c r="N114" s="2"/>
      <c r="O114" s="2"/>
      <c r="P114" s="2"/>
      <c r="Q114" s="2"/>
    </row>
    <row r="115" thickTop="1">
      <c r="A115" s="9"/>
      <c r="B115" s="44">
        <v>26</v>
      </c>
      <c r="C115" s="45" t="s">
        <v>137</v>
      </c>
      <c r="D115" s="45"/>
      <c r="E115" s="45" t="s">
        <v>138</v>
      </c>
      <c r="F115" s="45" t="s">
        <v>3</v>
      </c>
      <c r="G115" s="46" t="s">
        <v>80</v>
      </c>
      <c r="H115" s="57">
        <v>0.83899999999999997</v>
      </c>
      <c r="I115" s="58">
        <f>ROUND(0,2)</f>
        <v>0</v>
      </c>
      <c r="J115" s="59">
        <f>ROUND(I115*H115,2)</f>
        <v>0</v>
      </c>
      <c r="K115" s="60">
        <v>0.20999999999999999</v>
      </c>
      <c r="L115" s="61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51" t="s">
        <v>47</v>
      </c>
      <c r="C116" s="1"/>
      <c r="D116" s="1"/>
      <c r="E116" s="52" t="s">
        <v>139</v>
      </c>
      <c r="F116" s="1"/>
      <c r="G116" s="1"/>
      <c r="H116" s="43"/>
      <c r="I116" s="1"/>
      <c r="J116" s="43"/>
      <c r="K116" s="1"/>
      <c r="L116" s="1"/>
      <c r="M116" s="12"/>
      <c r="N116" s="2"/>
      <c r="O116" s="2"/>
      <c r="P116" s="2"/>
      <c r="Q116" s="2"/>
    </row>
    <row r="117" thickBot="1">
      <c r="A117" s="9"/>
      <c r="B117" s="53" t="s">
        <v>48</v>
      </c>
      <c r="C117" s="54"/>
      <c r="D117" s="54"/>
      <c r="E117" s="55" t="s">
        <v>140</v>
      </c>
      <c r="F117" s="54"/>
      <c r="G117" s="54"/>
      <c r="H117" s="56"/>
      <c r="I117" s="54"/>
      <c r="J117" s="56"/>
      <c r="K117" s="54"/>
      <c r="L117" s="54"/>
      <c r="M117" s="12"/>
      <c r="N117" s="2"/>
      <c r="O117" s="2"/>
      <c r="P117" s="2"/>
      <c r="Q117" s="2"/>
    </row>
    <row r="118" thickTop="1" thickBot="1" ht="25" customHeight="1">
      <c r="A118" s="9"/>
      <c r="B118" s="1"/>
      <c r="C118" s="62">
        <v>5</v>
      </c>
      <c r="D118" s="1"/>
      <c r="E118" s="63" t="s">
        <v>32</v>
      </c>
      <c r="F118" s="1"/>
      <c r="G118" s="64" t="s">
        <v>71</v>
      </c>
      <c r="H118" s="65">
        <f>J103+J106+J109+J112+J115</f>
        <v>0</v>
      </c>
      <c r="I118" s="64" t="s">
        <v>72</v>
      </c>
      <c r="J118" s="66">
        <f>(L118-H118)</f>
        <v>0</v>
      </c>
      <c r="K118" s="64" t="s">
        <v>73</v>
      </c>
      <c r="L118" s="67">
        <f>L103+L106+L109+L112+L115</f>
        <v>0</v>
      </c>
      <c r="M118" s="12"/>
      <c r="N118" s="2"/>
      <c r="O118" s="2"/>
      <c r="P118" s="2"/>
      <c r="Q118" s="33">
        <f>0+Q103+Q106+Q109+Q112+Q115</f>
        <v>0</v>
      </c>
      <c r="R118" s="27">
        <f>0+R103+R106+R109+R112+R115</f>
        <v>0</v>
      </c>
      <c r="S118" s="68">
        <f>Q118*(1+J118)+R118</f>
        <v>0</v>
      </c>
    </row>
    <row r="119" thickTop="1" thickBot="1" ht="25" customHeight="1">
      <c r="A119" s="9"/>
      <c r="B119" s="69"/>
      <c r="C119" s="69"/>
      <c r="D119" s="69"/>
      <c r="E119" s="70"/>
      <c r="F119" s="69"/>
      <c r="G119" s="71" t="s">
        <v>74</v>
      </c>
      <c r="H119" s="72">
        <f>J103+J106+J109+J112+J115</f>
        <v>0</v>
      </c>
      <c r="I119" s="71" t="s">
        <v>75</v>
      </c>
      <c r="J119" s="73">
        <f>0+J118</f>
        <v>0</v>
      </c>
      <c r="K119" s="71" t="s">
        <v>76</v>
      </c>
      <c r="L119" s="74">
        <f>L103+L106+L109+L112+L115</f>
        <v>0</v>
      </c>
      <c r="M119" s="12"/>
      <c r="N119" s="2"/>
      <c r="O119" s="2"/>
      <c r="P119" s="2"/>
      <c r="Q119" s="2"/>
    </row>
    <row r="120" ht="40" customHeight="1">
      <c r="A120" s="9"/>
      <c r="B120" s="75" t="s">
        <v>141</v>
      </c>
      <c r="C120" s="1"/>
      <c r="D120" s="1"/>
      <c r="E120" s="1"/>
      <c r="F120" s="1"/>
      <c r="G120" s="1"/>
      <c r="H120" s="43"/>
      <c r="I120" s="1"/>
      <c r="J120" s="43"/>
      <c r="K120" s="1"/>
      <c r="L120" s="1"/>
      <c r="M120" s="12"/>
      <c r="N120" s="2"/>
      <c r="O120" s="2"/>
      <c r="P120" s="2"/>
      <c r="Q120" s="2"/>
    </row>
    <row r="121">
      <c r="A121" s="9"/>
      <c r="B121" s="44">
        <v>27</v>
      </c>
      <c r="C121" s="45" t="s">
        <v>142</v>
      </c>
      <c r="D121" s="45"/>
      <c r="E121" s="45" t="s">
        <v>143</v>
      </c>
      <c r="F121" s="45" t="s">
        <v>3</v>
      </c>
      <c r="G121" s="46" t="s">
        <v>107</v>
      </c>
      <c r="H121" s="47">
        <v>13</v>
      </c>
      <c r="I121" s="25">
        <f>ROUND(0,2)</f>
        <v>0</v>
      </c>
      <c r="J121" s="48">
        <f>ROUND(I121*H121,2)</f>
        <v>0</v>
      </c>
      <c r="K121" s="49">
        <v>0.20999999999999999</v>
      </c>
      <c r="L121" s="50">
        <f>IF(ISNUMBER(K121),ROUND(J121*(K121+1),2),0)</f>
        <v>0</v>
      </c>
      <c r="M121" s="12"/>
      <c r="N121" s="2"/>
      <c r="O121" s="2"/>
      <c r="P121" s="2"/>
      <c r="Q121" s="33">
        <f>IF(ISNUMBER(K121),IF(H121&gt;0,IF(I121&gt;0,J121,0),0),0)</f>
        <v>0</v>
      </c>
      <c r="R121" s="27">
        <f>IF(ISNUMBER(K121)=FALSE,J121,0)</f>
        <v>0</v>
      </c>
    </row>
    <row r="122">
      <c r="A122" s="9"/>
      <c r="B122" s="51" t="s">
        <v>47</v>
      </c>
      <c r="C122" s="1"/>
      <c r="D122" s="1"/>
      <c r="E122" s="52" t="s">
        <v>3</v>
      </c>
      <c r="F122" s="1"/>
      <c r="G122" s="1"/>
      <c r="H122" s="43"/>
      <c r="I122" s="1"/>
      <c r="J122" s="43"/>
      <c r="K122" s="1"/>
      <c r="L122" s="1"/>
      <c r="M122" s="12"/>
      <c r="N122" s="2"/>
      <c r="O122" s="2"/>
      <c r="P122" s="2"/>
      <c r="Q122" s="2"/>
    </row>
    <row r="123" thickBot="1">
      <c r="A123" s="9"/>
      <c r="B123" s="53" t="s">
        <v>48</v>
      </c>
      <c r="C123" s="54"/>
      <c r="D123" s="54"/>
      <c r="E123" s="55" t="s">
        <v>144</v>
      </c>
      <c r="F123" s="54"/>
      <c r="G123" s="54"/>
      <c r="H123" s="56"/>
      <c r="I123" s="54"/>
      <c r="J123" s="56"/>
      <c r="K123" s="54"/>
      <c r="L123" s="54"/>
      <c r="M123" s="12"/>
      <c r="N123" s="2"/>
      <c r="O123" s="2"/>
      <c r="P123" s="2"/>
      <c r="Q123" s="2"/>
    </row>
    <row r="124" thickTop="1">
      <c r="A124" s="9"/>
      <c r="B124" s="44">
        <v>28</v>
      </c>
      <c r="C124" s="45" t="s">
        <v>145</v>
      </c>
      <c r="D124" s="45"/>
      <c r="E124" s="45" t="s">
        <v>146</v>
      </c>
      <c r="F124" s="45" t="s">
        <v>3</v>
      </c>
      <c r="G124" s="46" t="s">
        <v>107</v>
      </c>
      <c r="H124" s="57">
        <v>19</v>
      </c>
      <c r="I124" s="58">
        <f>ROUND(0,2)</f>
        <v>0</v>
      </c>
      <c r="J124" s="59">
        <f>ROUND(I124*H124,2)</f>
        <v>0</v>
      </c>
      <c r="K124" s="60">
        <v>0.20999999999999999</v>
      </c>
      <c r="L124" s="61">
        <f>IF(ISNUMBER(K124),ROUND(J124*(K124+1),2),0)</f>
        <v>0</v>
      </c>
      <c r="M124" s="12"/>
      <c r="N124" s="2"/>
      <c r="O124" s="2"/>
      <c r="P124" s="2"/>
      <c r="Q124" s="33">
        <f>IF(ISNUMBER(K124),IF(H124&gt;0,IF(I124&gt;0,J124,0),0),0)</f>
        <v>0</v>
      </c>
      <c r="R124" s="27">
        <f>IF(ISNUMBER(K124)=FALSE,J124,0)</f>
        <v>0</v>
      </c>
    </row>
    <row r="125">
      <c r="A125" s="9"/>
      <c r="B125" s="51" t="s">
        <v>47</v>
      </c>
      <c r="C125" s="1"/>
      <c r="D125" s="1"/>
      <c r="E125" s="52" t="s">
        <v>3</v>
      </c>
      <c r="F125" s="1"/>
      <c r="G125" s="1"/>
      <c r="H125" s="43"/>
      <c r="I125" s="1"/>
      <c r="J125" s="43"/>
      <c r="K125" s="1"/>
      <c r="L125" s="1"/>
      <c r="M125" s="12"/>
      <c r="N125" s="2"/>
      <c r="O125" s="2"/>
      <c r="P125" s="2"/>
      <c r="Q125" s="2"/>
    </row>
    <row r="126" thickBot="1">
      <c r="A126" s="9"/>
      <c r="B126" s="53" t="s">
        <v>48</v>
      </c>
      <c r="C126" s="54"/>
      <c r="D126" s="54"/>
      <c r="E126" s="55" t="s">
        <v>147</v>
      </c>
      <c r="F126" s="54"/>
      <c r="G126" s="54"/>
      <c r="H126" s="56"/>
      <c r="I126" s="54"/>
      <c r="J126" s="56"/>
      <c r="K126" s="54"/>
      <c r="L126" s="54"/>
      <c r="M126" s="12"/>
      <c r="N126" s="2"/>
      <c r="O126" s="2"/>
      <c r="P126" s="2"/>
      <c r="Q126" s="2"/>
    </row>
    <row r="127" thickTop="1" thickBot="1" ht="25" customHeight="1">
      <c r="A127" s="9"/>
      <c r="B127" s="1"/>
      <c r="C127" s="62">
        <v>8</v>
      </c>
      <c r="D127" s="1"/>
      <c r="E127" s="63" t="s">
        <v>33</v>
      </c>
      <c r="F127" s="1"/>
      <c r="G127" s="64" t="s">
        <v>71</v>
      </c>
      <c r="H127" s="65">
        <f>J121+J124</f>
        <v>0</v>
      </c>
      <c r="I127" s="64" t="s">
        <v>72</v>
      </c>
      <c r="J127" s="66">
        <f>(L127-H127)</f>
        <v>0</v>
      </c>
      <c r="K127" s="64" t="s">
        <v>73</v>
      </c>
      <c r="L127" s="67">
        <f>L121+L124</f>
        <v>0</v>
      </c>
      <c r="M127" s="12"/>
      <c r="N127" s="2"/>
      <c r="O127" s="2"/>
      <c r="P127" s="2"/>
      <c r="Q127" s="33">
        <f>0+Q121+Q124</f>
        <v>0</v>
      </c>
      <c r="R127" s="27">
        <f>0+R121+R124</f>
        <v>0</v>
      </c>
      <c r="S127" s="68">
        <f>Q127*(1+J127)+R127</f>
        <v>0</v>
      </c>
    </row>
    <row r="128" thickTop="1" thickBot="1" ht="25" customHeight="1">
      <c r="A128" s="9"/>
      <c r="B128" s="69"/>
      <c r="C128" s="69"/>
      <c r="D128" s="69"/>
      <c r="E128" s="70"/>
      <c r="F128" s="69"/>
      <c r="G128" s="71" t="s">
        <v>74</v>
      </c>
      <c r="H128" s="72">
        <f>J121+J124</f>
        <v>0</v>
      </c>
      <c r="I128" s="71" t="s">
        <v>75</v>
      </c>
      <c r="J128" s="73">
        <f>0+J127</f>
        <v>0</v>
      </c>
      <c r="K128" s="71" t="s">
        <v>76</v>
      </c>
      <c r="L128" s="74">
        <f>L121+L124</f>
        <v>0</v>
      </c>
      <c r="M128" s="12"/>
      <c r="N128" s="2"/>
      <c r="O128" s="2"/>
      <c r="P128" s="2"/>
      <c r="Q128" s="2"/>
    </row>
    <row r="129" ht="40" customHeight="1">
      <c r="A129" s="9"/>
      <c r="B129" s="75" t="s">
        <v>148</v>
      </c>
      <c r="C129" s="1"/>
      <c r="D129" s="1"/>
      <c r="E129" s="1"/>
      <c r="F129" s="1"/>
      <c r="G129" s="1"/>
      <c r="H129" s="43"/>
      <c r="I129" s="1"/>
      <c r="J129" s="43"/>
      <c r="K129" s="1"/>
      <c r="L129" s="1"/>
      <c r="M129" s="12"/>
      <c r="N129" s="2"/>
      <c r="O129" s="2"/>
      <c r="P129" s="2"/>
      <c r="Q129" s="2"/>
    </row>
    <row r="130">
      <c r="A130" s="9"/>
      <c r="B130" s="44">
        <v>29</v>
      </c>
      <c r="C130" s="45" t="s">
        <v>149</v>
      </c>
      <c r="D130" s="45"/>
      <c r="E130" s="45" t="s">
        <v>150</v>
      </c>
      <c r="F130" s="45" t="s">
        <v>3</v>
      </c>
      <c r="G130" s="46" t="s">
        <v>100</v>
      </c>
      <c r="H130" s="47">
        <v>449.755</v>
      </c>
      <c r="I130" s="25">
        <f>ROUND(0,2)</f>
        <v>0</v>
      </c>
      <c r="J130" s="48">
        <f>ROUND(I130*H130,2)</f>
        <v>0</v>
      </c>
      <c r="K130" s="49">
        <v>0.20999999999999999</v>
      </c>
      <c r="L130" s="50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51" t="s">
        <v>47</v>
      </c>
      <c r="C131" s="1"/>
      <c r="D131" s="1"/>
      <c r="E131" s="52" t="s">
        <v>3</v>
      </c>
      <c r="F131" s="1"/>
      <c r="G131" s="1"/>
      <c r="H131" s="43"/>
      <c r="I131" s="1"/>
      <c r="J131" s="43"/>
      <c r="K131" s="1"/>
      <c r="L131" s="1"/>
      <c r="M131" s="12"/>
      <c r="N131" s="2"/>
      <c r="O131" s="2"/>
      <c r="P131" s="2"/>
      <c r="Q131" s="2"/>
    </row>
    <row r="132" thickBot="1">
      <c r="A132" s="9"/>
      <c r="B132" s="53" t="s">
        <v>48</v>
      </c>
      <c r="C132" s="54"/>
      <c r="D132" s="54"/>
      <c r="E132" s="55" t="s">
        <v>151</v>
      </c>
      <c r="F132" s="54"/>
      <c r="G132" s="54"/>
      <c r="H132" s="56"/>
      <c r="I132" s="54"/>
      <c r="J132" s="56"/>
      <c r="K132" s="54"/>
      <c r="L132" s="54"/>
      <c r="M132" s="12"/>
      <c r="N132" s="2"/>
      <c r="O132" s="2"/>
      <c r="P132" s="2"/>
      <c r="Q132" s="2"/>
    </row>
    <row r="133" thickTop="1">
      <c r="A133" s="9"/>
      <c r="B133" s="44">
        <v>30</v>
      </c>
      <c r="C133" s="45" t="s">
        <v>152</v>
      </c>
      <c r="D133" s="45"/>
      <c r="E133" s="45" t="s">
        <v>153</v>
      </c>
      <c r="F133" s="45" t="s">
        <v>3</v>
      </c>
      <c r="G133" s="46" t="s">
        <v>100</v>
      </c>
      <c r="H133" s="57">
        <v>454.01999999999998</v>
      </c>
      <c r="I133" s="58">
        <f>ROUND(0,2)</f>
        <v>0</v>
      </c>
      <c r="J133" s="59">
        <f>ROUND(I133*H133,2)</f>
        <v>0</v>
      </c>
      <c r="K133" s="60">
        <v>0.20999999999999999</v>
      </c>
      <c r="L133" s="61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51" t="s">
        <v>47</v>
      </c>
      <c r="C134" s="1"/>
      <c r="D134" s="1"/>
      <c r="E134" s="52" t="s">
        <v>154</v>
      </c>
      <c r="F134" s="1"/>
      <c r="G134" s="1"/>
      <c r="H134" s="43"/>
      <c r="I134" s="1"/>
      <c r="J134" s="43"/>
      <c r="K134" s="1"/>
      <c r="L134" s="1"/>
      <c r="M134" s="12"/>
      <c r="N134" s="2"/>
      <c r="O134" s="2"/>
      <c r="P134" s="2"/>
      <c r="Q134" s="2"/>
    </row>
    <row r="135" thickBot="1">
      <c r="A135" s="9"/>
      <c r="B135" s="53" t="s">
        <v>48</v>
      </c>
      <c r="C135" s="54"/>
      <c r="D135" s="54"/>
      <c r="E135" s="55" t="s">
        <v>155</v>
      </c>
      <c r="F135" s="54"/>
      <c r="G135" s="54"/>
      <c r="H135" s="56"/>
      <c r="I135" s="54"/>
      <c r="J135" s="56"/>
      <c r="K135" s="54"/>
      <c r="L135" s="54"/>
      <c r="M135" s="12"/>
      <c r="N135" s="2"/>
      <c r="O135" s="2"/>
      <c r="P135" s="2"/>
      <c r="Q135" s="2"/>
    </row>
    <row r="136" thickTop="1">
      <c r="A136" s="9"/>
      <c r="B136" s="44">
        <v>31</v>
      </c>
      <c r="C136" s="45" t="s">
        <v>156</v>
      </c>
      <c r="D136" s="45"/>
      <c r="E136" s="45" t="s">
        <v>157</v>
      </c>
      <c r="F136" s="45" t="s">
        <v>3</v>
      </c>
      <c r="G136" s="46" t="s">
        <v>100</v>
      </c>
      <c r="H136" s="57">
        <v>481.17399999999998</v>
      </c>
      <c r="I136" s="58">
        <f>ROUND(0,2)</f>
        <v>0</v>
      </c>
      <c r="J136" s="59">
        <f>ROUND(I136*H136,2)</f>
        <v>0</v>
      </c>
      <c r="K136" s="60">
        <v>0.20999999999999999</v>
      </c>
      <c r="L136" s="61">
        <f>IF(ISNUMBER(K136),ROUND(J136*(K136+1),2),0)</f>
        <v>0</v>
      </c>
      <c r="M136" s="12"/>
      <c r="N136" s="2"/>
      <c r="O136" s="2"/>
      <c r="P136" s="2"/>
      <c r="Q136" s="33">
        <f>IF(ISNUMBER(K136),IF(H136&gt;0,IF(I136&gt;0,J136,0),0),0)</f>
        <v>0</v>
      </c>
      <c r="R136" s="27">
        <f>IF(ISNUMBER(K136)=FALSE,J136,0)</f>
        <v>0</v>
      </c>
    </row>
    <row r="137">
      <c r="A137" s="9"/>
      <c r="B137" s="51" t="s">
        <v>47</v>
      </c>
      <c r="C137" s="1"/>
      <c r="D137" s="1"/>
      <c r="E137" s="52" t="s">
        <v>3</v>
      </c>
      <c r="F137" s="1"/>
      <c r="G137" s="1"/>
      <c r="H137" s="43"/>
      <c r="I137" s="1"/>
      <c r="J137" s="43"/>
      <c r="K137" s="1"/>
      <c r="L137" s="1"/>
      <c r="M137" s="12"/>
      <c r="N137" s="2"/>
      <c r="O137" s="2"/>
      <c r="P137" s="2"/>
      <c r="Q137" s="2"/>
    </row>
    <row r="138" thickBot="1">
      <c r="A138" s="9"/>
      <c r="B138" s="53" t="s">
        <v>48</v>
      </c>
      <c r="C138" s="54"/>
      <c r="D138" s="54"/>
      <c r="E138" s="55" t="s">
        <v>101</v>
      </c>
      <c r="F138" s="54"/>
      <c r="G138" s="54"/>
      <c r="H138" s="56"/>
      <c r="I138" s="54"/>
      <c r="J138" s="56"/>
      <c r="K138" s="54"/>
      <c r="L138" s="54"/>
      <c r="M138" s="12"/>
      <c r="N138" s="2"/>
      <c r="O138" s="2"/>
      <c r="P138" s="2"/>
      <c r="Q138" s="2"/>
    </row>
    <row r="139" thickTop="1" thickBot="1" ht="25" customHeight="1">
      <c r="A139" s="9"/>
      <c r="B139" s="1"/>
      <c r="C139" s="62">
        <v>9</v>
      </c>
      <c r="D139" s="1"/>
      <c r="E139" s="63" t="s">
        <v>34</v>
      </c>
      <c r="F139" s="1"/>
      <c r="G139" s="64" t="s">
        <v>71</v>
      </c>
      <c r="H139" s="65">
        <f>J130+J133+J136</f>
        <v>0</v>
      </c>
      <c r="I139" s="64" t="s">
        <v>72</v>
      </c>
      <c r="J139" s="66">
        <f>(L139-H139)</f>
        <v>0</v>
      </c>
      <c r="K139" s="64" t="s">
        <v>73</v>
      </c>
      <c r="L139" s="67">
        <f>L130+L133+L136</f>
        <v>0</v>
      </c>
      <c r="M139" s="12"/>
      <c r="N139" s="2"/>
      <c r="O139" s="2"/>
      <c r="P139" s="2"/>
      <c r="Q139" s="33">
        <f>0+Q130+Q133+Q136</f>
        <v>0</v>
      </c>
      <c r="R139" s="27">
        <f>0+R130+R133+R136</f>
        <v>0</v>
      </c>
      <c r="S139" s="68">
        <f>Q139*(1+J139)+R139</f>
        <v>0</v>
      </c>
    </row>
    <row r="140" thickTop="1" thickBot="1" ht="25" customHeight="1">
      <c r="A140" s="9"/>
      <c r="B140" s="69"/>
      <c r="C140" s="69"/>
      <c r="D140" s="69"/>
      <c r="E140" s="70"/>
      <c r="F140" s="69"/>
      <c r="G140" s="71" t="s">
        <v>74</v>
      </c>
      <c r="H140" s="72">
        <f>J130+J133+J136</f>
        <v>0</v>
      </c>
      <c r="I140" s="71" t="s">
        <v>75</v>
      </c>
      <c r="J140" s="73">
        <f>0+J139</f>
        <v>0</v>
      </c>
      <c r="K140" s="71" t="s">
        <v>76</v>
      </c>
      <c r="L140" s="74">
        <f>L130+L133+L136</f>
        <v>0</v>
      </c>
      <c r="M140" s="12"/>
      <c r="N140" s="2"/>
      <c r="O140" s="2"/>
      <c r="P140" s="2"/>
      <c r="Q140" s="2"/>
    </row>
    <row r="141">
      <c r="A141" s="13"/>
      <c r="B141" s="4"/>
      <c r="C141" s="4"/>
      <c r="D141" s="4"/>
      <c r="E141" s="4"/>
      <c r="F141" s="4"/>
      <c r="G141" s="4"/>
      <c r="H141" s="76"/>
      <c r="I141" s="4"/>
      <c r="J141" s="76"/>
      <c r="K141" s="4"/>
      <c r="L141" s="4"/>
      <c r="M141" s="14"/>
      <c r="N141" s="2"/>
      <c r="O141" s="2"/>
      <c r="P141" s="2"/>
      <c r="Q141" s="2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2"/>
      <c r="O142" s="2"/>
      <c r="P142" s="2"/>
      <c r="Q142" s="2"/>
    </row>
  </sheetData>
  <mergeCells count="87">
    <mergeCell ref="B41:D41"/>
    <mergeCell ref="B42:D42"/>
    <mergeCell ref="B44:D44"/>
    <mergeCell ref="B45:D45"/>
    <mergeCell ref="B47:D47"/>
    <mergeCell ref="B48:D48"/>
    <mergeCell ref="B50:D50"/>
    <mergeCell ref="B51:D51"/>
    <mergeCell ref="B53:D53"/>
    <mergeCell ref="B54:D54"/>
    <mergeCell ref="B56:D56"/>
    <mergeCell ref="B57:D57"/>
    <mergeCell ref="B60:L60"/>
    <mergeCell ref="B62:D62"/>
    <mergeCell ref="B63:D63"/>
    <mergeCell ref="B65:D65"/>
    <mergeCell ref="B66:D66"/>
    <mergeCell ref="B68:D68"/>
    <mergeCell ref="B69:D69"/>
    <mergeCell ref="B71:D71"/>
    <mergeCell ref="B72:D72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5:D35"/>
    <mergeCell ref="B36:D36"/>
    <mergeCell ref="B38:D38"/>
    <mergeCell ref="B39:D39"/>
    <mergeCell ref="B21:D21"/>
    <mergeCell ref="B22:D22"/>
    <mergeCell ref="B23:D23"/>
    <mergeCell ref="B24:D24"/>
    <mergeCell ref="B25:D25"/>
    <mergeCell ref="B74:D74"/>
    <mergeCell ref="B75:D75"/>
    <mergeCell ref="B77:D77"/>
    <mergeCell ref="B78:D78"/>
    <mergeCell ref="B80:D80"/>
    <mergeCell ref="B81:D81"/>
    <mergeCell ref="B83:D83"/>
    <mergeCell ref="B84:D84"/>
    <mergeCell ref="B86:D86"/>
    <mergeCell ref="B87:D87"/>
    <mergeCell ref="B89:D89"/>
    <mergeCell ref="B90:D90"/>
    <mergeCell ref="B93:L93"/>
    <mergeCell ref="B95:D95"/>
    <mergeCell ref="B96:D96"/>
    <mergeCell ref="B98:D98"/>
    <mergeCell ref="B99:D99"/>
    <mergeCell ref="B102:L102"/>
    <mergeCell ref="B104:D104"/>
    <mergeCell ref="B105:D105"/>
    <mergeCell ref="B107:D107"/>
    <mergeCell ref="B108:D108"/>
    <mergeCell ref="B110:D110"/>
    <mergeCell ref="B111:D111"/>
    <mergeCell ref="B113:D113"/>
    <mergeCell ref="B114:D114"/>
    <mergeCell ref="B116:D116"/>
    <mergeCell ref="B117:D117"/>
    <mergeCell ref="B122:D122"/>
    <mergeCell ref="B123:D123"/>
    <mergeCell ref="B125:D125"/>
    <mergeCell ref="B126:D126"/>
    <mergeCell ref="B120:L120"/>
    <mergeCell ref="B131:D131"/>
    <mergeCell ref="B132:D132"/>
    <mergeCell ref="B134:D134"/>
    <mergeCell ref="B135:D135"/>
    <mergeCell ref="B137:D137"/>
    <mergeCell ref="B138:D138"/>
    <mergeCell ref="B129:L129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HP-SYNEK\Jiří Synek</cp:lastModifiedBy>
  <dcterms:modified xsi:type="dcterms:W3CDTF">2023-08-11T04:31:29Z</dcterms:modified>
</cp:coreProperties>
</file>